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33680" windowHeight="22740" tabRatio="898" activeTab="0"/>
  </bookViews>
  <sheets>
    <sheet name="Ebene1" sheetId="1" r:id="rId1"/>
  </sheets>
  <definedNames>
    <definedName name="_xlnm.Print_Area" localSheetId="0">'Ebene1'!$A$1:$V$104</definedName>
  </definedNames>
  <calcPr fullCalcOnLoad="1"/>
</workbook>
</file>

<file path=xl/sharedStrings.xml><?xml version="1.0" encoding="utf-8"?>
<sst xmlns="http://schemas.openxmlformats.org/spreadsheetml/2006/main" count="315" uniqueCount="114">
  <si>
    <t>Blatt 1</t>
  </si>
  <si>
    <t>Menge</t>
  </si>
  <si>
    <t>Einheit</t>
  </si>
  <si>
    <t>Kosten</t>
  </si>
  <si>
    <t>%-Anteil
an KGr.
300+400</t>
  </si>
  <si>
    <t>Bemer-
kungen</t>
  </si>
  <si>
    <t>300+400</t>
  </si>
  <si>
    <t>gewichteter Mittel-
wert</t>
  </si>
  <si>
    <t>Grundstück</t>
  </si>
  <si>
    <t>Herrichten und Erschließen</t>
  </si>
  <si>
    <t>m2 FBG</t>
  </si>
  <si>
    <t>Freianlagen</t>
  </si>
  <si>
    <t>Ausstattungen und Kunstwerke</t>
  </si>
  <si>
    <t>Baunebenkosten</t>
  </si>
  <si>
    <t>100-700</t>
  </si>
  <si>
    <t>Gesamtkosten</t>
  </si>
  <si>
    <t>m2 UBF</t>
  </si>
  <si>
    <t>Blatt 2</t>
  </si>
  <si>
    <t>Kostenschätzung 1. Ebene nach
DIN 276 nach Bruttorauminhalt</t>
  </si>
  <si>
    <t>Kostenschätzung 1. Ebene nach
DIN 276 nach Bruttogrundfläche</t>
  </si>
  <si>
    <t>Kostenschätzung 1. Ebene nach
DIN 276 nach Nutzfläche</t>
  </si>
  <si>
    <t>Kostenermittlung mit Gebäudekennwerten (1. Ebene)</t>
  </si>
  <si>
    <t>DIN 276</t>
  </si>
  <si>
    <t xml:space="preserve"> </t>
  </si>
  <si>
    <t>1300-234</t>
  </si>
  <si>
    <t>HH XXX?????</t>
  </si>
  <si>
    <t>V-SS09-01</t>
  </si>
  <si>
    <t>BGF:</t>
  </si>
  <si>
    <t>NF:</t>
  </si>
  <si>
    <t>SS 2010</t>
  </si>
  <si>
    <t>NF1 a:</t>
  </si>
  <si>
    <t>NF7 a:</t>
  </si>
  <si>
    <t>NF2 a:</t>
  </si>
  <si>
    <t>NF3 a:</t>
  </si>
  <si>
    <t>NF4 a:</t>
  </si>
  <si>
    <t>NF5 a:</t>
  </si>
  <si>
    <t>NF6 a:</t>
  </si>
  <si>
    <t>TFa/BGFa:</t>
  </si>
  <si>
    <t>TF/BGF:</t>
  </si>
  <si>
    <t>VFa/BGFa:</t>
  </si>
  <si>
    <t>VF/BGF:</t>
  </si>
  <si>
    <t>KGFa/BGFa:</t>
  </si>
  <si>
    <t>KGF/BGF:</t>
  </si>
  <si>
    <t>4. Semester-Projekt:
mein Übungsprojekt ????</t>
  </si>
  <si>
    <t>BGF b</t>
  </si>
  <si>
    <t>BGF c</t>
  </si>
  <si>
    <t>BGF</t>
  </si>
  <si>
    <t>NF a</t>
  </si>
  <si>
    <t>NF b</t>
  </si>
  <si>
    <t>NF c</t>
  </si>
  <si>
    <t>NF</t>
  </si>
  <si>
    <t>xxxx-xx</t>
  </si>
  <si>
    <t>Kennung Objekt BKI</t>
  </si>
  <si>
    <t xml:space="preserve">   Kostenplanung:
   Gebäudekennwerte + Kostenermittlung
                                 Prof. Reinhold Johrendt</t>
  </si>
  <si>
    <t>BRIa /BGFa:</t>
  </si>
  <si>
    <t>BRI /BGF:</t>
  </si>
  <si>
    <t>NFa/BGFa:</t>
  </si>
  <si>
    <t>TF/NF:</t>
  </si>
  <si>
    <t>VF/NF:</t>
  </si>
  <si>
    <t xml:space="preserve"> 0,xx</t>
  </si>
  <si>
    <t>Land</t>
  </si>
  <si>
    <t>Kreis</t>
  </si>
  <si>
    <t>Region</t>
  </si>
  <si>
    <t>Konjunktur</t>
  </si>
  <si>
    <t>Standard</t>
  </si>
  <si>
    <t>Bauzeit</t>
  </si>
  <si>
    <t>HH ????</t>
  </si>
  <si>
    <t>über Durchschnitt ????</t>
  </si>
  <si>
    <t>Durchschnitt ????</t>
  </si>
  <si>
    <t>20xx - 20xx ????</t>
  </si>
  <si>
    <t>BRI a:</t>
  </si>
  <si>
    <t>BRI b:</t>
  </si>
  <si>
    <t>BRI c:</t>
  </si>
  <si>
    <t>BGF a:</t>
  </si>
  <si>
    <t>BGF b:</t>
  </si>
  <si>
    <t>BGF c:</t>
  </si>
  <si>
    <t>0,xx</t>
  </si>
  <si>
    <t>TFa/NFa:</t>
  </si>
  <si>
    <t>VFa/NFa:</t>
  </si>
  <si>
    <t>NF a:</t>
  </si>
  <si>
    <t>NF b:</t>
  </si>
  <si>
    <t>NF c:</t>
  </si>
  <si>
    <t>TF a:</t>
  </si>
  <si>
    <t>FBG:</t>
  </si>
  <si>
    <t>UBF:</t>
  </si>
  <si>
    <t>BF:</t>
  </si>
  <si>
    <t>BRI:</t>
  </si>
  <si>
    <t>NF/BGF:</t>
  </si>
  <si>
    <t>KGF a:</t>
  </si>
  <si>
    <t>KGF b:</t>
  </si>
  <si>
    <t>KGF c:</t>
  </si>
  <si>
    <t>TF b:</t>
  </si>
  <si>
    <t>TF c:</t>
  </si>
  <si>
    <t>VF a:</t>
  </si>
  <si>
    <t>VF b:</t>
  </si>
  <si>
    <t>VF c:</t>
  </si>
  <si>
    <t>VF:</t>
  </si>
  <si>
    <t>TF:</t>
  </si>
  <si>
    <t>KGF</t>
  </si>
  <si>
    <t>Kostenstand: xx/20xx</t>
  </si>
  <si>
    <t>Kostenangaben in Euro inkl. 19% MWSt</t>
  </si>
  <si>
    <t>BRI b</t>
  </si>
  <si>
    <t>BRI c</t>
  </si>
  <si>
    <t>BRI</t>
  </si>
  <si>
    <t>WFL:</t>
  </si>
  <si>
    <t>Bauwerk - Baukonstruktion</t>
  </si>
  <si>
    <t xml:space="preserve">Name:
Student 1, Student 2, 
</t>
  </si>
  <si>
    <t>BGF a</t>
  </si>
  <si>
    <t>gewählter
KKW</t>
  </si>
  <si>
    <r>
      <t>Kostenkennwerte der Vergleichsobjekte</t>
    </r>
    <r>
      <rPr>
        <sz val="10"/>
        <rFont val="Arial"/>
        <family val="0"/>
      </rPr>
      <t xml:space="preserve"> (hochgerechnet)</t>
    </r>
  </si>
  <si>
    <t>Kostengruppen nach
DIN 276 (1.Ebene)</t>
  </si>
  <si>
    <t>Bauwerk - Technische Anl.</t>
  </si>
  <si>
    <t>Bauwerk - Gesamtkosten</t>
  </si>
  <si>
    <t>BRI a</t>
  </si>
</sst>
</file>

<file path=xl/styles.xml><?xml version="1.0" encoding="utf-8"?>
<styleSheet xmlns="http://schemas.openxmlformats.org/spreadsheetml/2006/main">
  <numFmts count="60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DM&quot;;\-#,##0&quot; DM&quot;"/>
    <numFmt numFmtId="173" formatCode="#,##0&quot; DM&quot;;[Red]\-#,##0&quot; DM&quot;"/>
    <numFmt numFmtId="174" formatCode="#,##0.00&quot; DM&quot;;\-#,##0.00&quot; DM&quot;"/>
    <numFmt numFmtId="175" formatCode="#,##0.00&quot; DM&quot;;[Red]\-#,##0.00&quot; DM&quot;"/>
    <numFmt numFmtId="176" formatCode="_-* #,##0&quot; DM&quot;_-;\-* #,##0&quot; DM&quot;_-;_-* &quot;-&quot;&quot; DM&quot;_-;_-@_-"/>
    <numFmt numFmtId="177" formatCode="_-* #,##0_ _D_M_-;\-* #,##0_ _D_M_-;_-* &quot;-&quot;_ _D_M_-;_-@_-"/>
    <numFmt numFmtId="178" formatCode="_-* #,##0.00&quot; DM&quot;_-;\-* #,##0.00&quot; DM&quot;_-;_-* &quot;-&quot;??&quot; DM&quot;_-;_-@_-"/>
    <numFmt numFmtId="179" formatCode="_-* #,##0.00_ _D_M_-;\-* #,##0.00_ _D_M_-;_-* &quot;-&quot;??_ _D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_&quot;;\-#,##0\ &quot;_&quot;"/>
    <numFmt numFmtId="189" formatCode="#,##0\ &quot;_&quot;;[Red]\-#,##0\ &quot;_&quot;"/>
    <numFmt numFmtId="190" formatCode="#,##0.00\ &quot;_&quot;;\-#,##0.00\ &quot;_&quot;"/>
    <numFmt numFmtId="191" formatCode="#,##0.00\ &quot;_&quot;;[Red]\-#,##0.00\ &quot;_&quot;"/>
    <numFmt numFmtId="192" formatCode="_-* #,##0\ &quot;_&quot;_-;\-* #,##0\ &quot;_&quot;_-;_-* &quot;-&quot;\ &quot;_&quot;_-;_-@_-"/>
    <numFmt numFmtId="193" formatCode="_-* #,##0\ ___-;\-* #,##0\ ___-;_-* &quot;-&quot;\ ___-;_-@_-"/>
    <numFmt numFmtId="194" formatCode="_-* #,##0.00\ &quot;_&quot;_-;\-* #,##0.00\ &quot;_&quot;_-;_-* &quot;-&quot;??\ &quot;_&quot;_-;_-@_-"/>
    <numFmt numFmtId="195" formatCode="_-* #,##0.00\ ___-;\-* #,##0.00\ ___-;_-* &quot;-&quot;??\ ___-;_-@_-"/>
    <numFmt numFmtId="196" formatCode="0.0"/>
    <numFmt numFmtId="197" formatCode="0.0000"/>
    <numFmt numFmtId="198" formatCode="0.00000"/>
    <numFmt numFmtId="199" formatCode="0.000"/>
    <numFmt numFmtId="200" formatCode="#,##0.000"/>
    <numFmt numFmtId="201" formatCode="#,##0.0000"/>
    <numFmt numFmtId="202" formatCode="#,##0.00000"/>
    <numFmt numFmtId="203" formatCode="#,##0.0"/>
    <numFmt numFmtId="204" formatCode="0.0000000"/>
    <numFmt numFmtId="205" formatCode="0.000000"/>
    <numFmt numFmtId="206" formatCode="&quot;Ja&quot;;&quot;Ja&quot;;&quot;Nein&quot;"/>
    <numFmt numFmtId="207" formatCode="&quot;Wahr&quot;;&quot;Wahr&quot;;&quot;Falsch&quot;"/>
    <numFmt numFmtId="208" formatCode="&quot;Ein&quot;;&quot;Ein&quot;;&quot;Aus&quot;"/>
    <numFmt numFmtId="209" formatCode="#,##0.00&quot; €&quot;;[Red]#,##0.00&quot; €&quot;"/>
    <numFmt numFmtId="210" formatCode="#,##0.00&quot; m2&quot;"/>
    <numFmt numFmtId="211" formatCode="#,##0.00&quot; m3&quot;"/>
    <numFmt numFmtId="212" formatCode="General"/>
    <numFmt numFmtId="213" formatCode="#,##0.00&quot;€&quot;"/>
    <numFmt numFmtId="214" formatCode="0.00"/>
    <numFmt numFmtId="215" formatCode="#,##0.00"/>
  </numFmts>
  <fonts count="10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9"/>
      <name val="Arial"/>
      <family val="2"/>
    </font>
    <font>
      <b/>
      <sz val="18"/>
      <name val="Arial"/>
      <family val="0"/>
    </font>
    <font>
      <sz val="18"/>
      <name val="Arial"/>
      <family val="0"/>
    </font>
    <font>
      <sz val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0" fillId="2" borderId="0" applyNumberFormat="0" applyFon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NumberFormat="0" applyFon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2" borderId="2" xfId="0" applyNumberFormat="1" applyFill="1" applyBorder="1" applyAlignment="1">
      <alignment vertical="center"/>
    </xf>
    <xf numFmtId="0" fontId="1" fillId="2" borderId="4" xfId="0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4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2" borderId="8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4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209" fontId="0" fillId="2" borderId="9" xfId="0" applyNumberFormat="1" applyFill="1" applyBorder="1" applyAlignment="1">
      <alignment vertical="center"/>
    </xf>
    <xf numFmtId="209" fontId="0" fillId="2" borderId="0" xfId="0" applyNumberFormat="1" applyFill="1" applyBorder="1" applyAlignment="1">
      <alignment vertical="center"/>
    </xf>
    <xf numFmtId="209" fontId="0" fillId="2" borderId="2" xfId="0" applyNumberFormat="1" applyFill="1" applyBorder="1" applyAlignment="1">
      <alignment vertical="center"/>
    </xf>
    <xf numFmtId="209" fontId="0" fillId="0" borderId="0" xfId="0" applyNumberFormat="1" applyBorder="1" applyAlignment="1">
      <alignment vertical="center"/>
    </xf>
    <xf numFmtId="209" fontId="0" fillId="0" borderId="0" xfId="0" applyNumberFormat="1" applyAlignment="1">
      <alignment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210" fontId="0" fillId="0" borderId="0" xfId="0" applyNumberFormat="1" applyBorder="1" applyAlignment="1">
      <alignment horizontal="right" vertical="center"/>
    </xf>
    <xf numFmtId="211" fontId="0" fillId="0" borderId="0" xfId="0" applyNumberForma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211" fontId="0" fillId="4" borderId="0" xfId="0" applyNumberFormat="1" applyFill="1" applyBorder="1" applyAlignment="1">
      <alignment horizontal="right" vertical="center"/>
    </xf>
    <xf numFmtId="211" fontId="0" fillId="4" borderId="11" xfId="0" applyNumberFormat="1" applyFill="1" applyBorder="1" applyAlignment="1">
      <alignment horizontal="right" vertical="center"/>
    </xf>
    <xf numFmtId="210" fontId="0" fillId="4" borderId="0" xfId="0" applyNumberFormat="1" applyFill="1" applyBorder="1" applyAlignment="1">
      <alignment horizontal="right" vertical="center"/>
    </xf>
    <xf numFmtId="210" fontId="0" fillId="4" borderId="11" xfId="0" applyNumberFormat="1" applyFill="1" applyBorder="1" applyAlignment="1">
      <alignment horizontal="right" vertical="center"/>
    </xf>
    <xf numFmtId="210" fontId="6" fillId="4" borderId="0" xfId="0" applyNumberFormat="1" applyFont="1" applyFill="1" applyBorder="1" applyAlignment="1">
      <alignment horizontal="right" vertical="center"/>
    </xf>
    <xf numFmtId="211" fontId="0" fillId="2" borderId="8" xfId="0" applyNumberFormat="1" applyFill="1" applyBorder="1" applyAlignment="1">
      <alignment vertical="center"/>
    </xf>
    <xf numFmtId="0" fontId="1" fillId="2" borderId="12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vertical="center"/>
    </xf>
    <xf numFmtId="211" fontId="0" fillId="2" borderId="12" xfId="0" applyNumberFormat="1" applyFill="1" applyBorder="1" applyAlignment="1">
      <alignment vertical="center"/>
    </xf>
    <xf numFmtId="0" fontId="1" fillId="2" borderId="7" xfId="0" applyFont="1" applyFill="1" applyBorder="1" applyAlignment="1">
      <alignment horizontal="left" vertical="center"/>
    </xf>
    <xf numFmtId="211" fontId="0" fillId="2" borderId="7" xfId="0" applyNumberFormat="1" applyFill="1" applyBorder="1" applyAlignment="1">
      <alignment vertical="center"/>
    </xf>
    <xf numFmtId="4" fontId="0" fillId="0" borderId="4" xfId="0" applyNumberFormat="1" applyBorder="1" applyAlignment="1">
      <alignment vertical="center"/>
    </xf>
    <xf numFmtId="209" fontId="0" fillId="2" borderId="4" xfId="0" applyNumberForma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211" fontId="0" fillId="2" borderId="6" xfId="0" applyNumberFormat="1" applyFill="1" applyBorder="1" applyAlignment="1">
      <alignment vertical="center"/>
    </xf>
    <xf numFmtId="210" fontId="0" fillId="0" borderId="6" xfId="0" applyNumberFormat="1" applyBorder="1" applyAlignment="1">
      <alignment vertical="center"/>
    </xf>
    <xf numFmtId="211" fontId="0" fillId="0" borderId="6" xfId="0" applyNumberFormat="1" applyBorder="1" applyAlignment="1">
      <alignment vertical="center"/>
    </xf>
    <xf numFmtId="210" fontId="0" fillId="0" borderId="0" xfId="0" applyNumberFormat="1" applyFill="1" applyBorder="1" applyAlignment="1">
      <alignment horizontal="right" vertical="center"/>
    </xf>
    <xf numFmtId="210" fontId="0" fillId="2" borderId="12" xfId="0" applyNumberFormat="1" applyFill="1" applyBorder="1" applyAlignment="1">
      <alignment vertical="center"/>
    </xf>
    <xf numFmtId="210" fontId="0" fillId="2" borderId="6" xfId="0" applyNumberFormat="1" applyFill="1" applyBorder="1" applyAlignment="1">
      <alignment vertical="center"/>
    </xf>
    <xf numFmtId="210" fontId="0" fillId="2" borderId="7" xfId="0" applyNumberFormat="1" applyFill="1" applyBorder="1" applyAlignment="1">
      <alignment vertical="center"/>
    </xf>
    <xf numFmtId="210" fontId="0" fillId="2" borderId="8" xfId="0" applyNumberFormat="1" applyFill="1" applyBorder="1" applyAlignment="1">
      <alignment vertical="center"/>
    </xf>
    <xf numFmtId="210" fontId="0" fillId="0" borderId="0" xfId="0" applyNumberFormat="1" applyAlignment="1">
      <alignment/>
    </xf>
    <xf numFmtId="210" fontId="6" fillId="0" borderId="0" xfId="0" applyNumberFormat="1" applyFont="1" applyFill="1" applyBorder="1" applyAlignment="1">
      <alignment horizontal="right" vertical="center"/>
    </xf>
    <xf numFmtId="211" fontId="0" fillId="0" borderId="0" xfId="0" applyNumberFormat="1" applyFill="1" applyBorder="1" applyAlignment="1">
      <alignment horizontal="right" vertical="center"/>
    </xf>
    <xf numFmtId="210" fontId="6" fillId="0" borderId="11" xfId="0" applyNumberFormat="1" applyFont="1" applyFill="1" applyBorder="1" applyAlignment="1">
      <alignment horizontal="right" vertical="center"/>
    </xf>
    <xf numFmtId="211" fontId="0" fillId="0" borderId="11" xfId="0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0" fillId="0" borderId="0" xfId="23" applyFont="1" applyAlignment="1">
      <alignment/>
    </xf>
    <xf numFmtId="0" fontId="1" fillId="0" borderId="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3" borderId="12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0" fillId="0" borderId="9" xfId="0" applyBorder="1" applyAlignment="1">
      <alignment horizontal="center" vertical="top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9" fillId="0" borderId="10" xfId="0" applyFont="1" applyBorder="1" applyAlignment="1">
      <alignment horizontal="right" vertical="top"/>
    </xf>
    <xf numFmtId="0" fontId="0" fillId="0" borderId="5" xfId="0" applyFont="1" applyBorder="1" applyAlignment="1">
      <alignment horizontal="right" vertical="top"/>
    </xf>
    <xf numFmtId="214" fontId="0" fillId="0" borderId="0" xfId="0" applyNumberFormat="1" applyBorder="1" applyAlignment="1">
      <alignment horizontal="left" vertical="center"/>
    </xf>
    <xf numFmtId="214" fontId="0" fillId="0" borderId="1" xfId="0" applyNumberFormat="1" applyBorder="1" applyAlignment="1">
      <alignment horizontal="left" vertical="center"/>
    </xf>
    <xf numFmtId="215" fontId="0" fillId="4" borderId="0" xfId="0" applyNumberFormat="1" applyFill="1" applyBorder="1" applyAlignment="1">
      <alignment horizontal="left" vertical="center"/>
    </xf>
    <xf numFmtId="215" fontId="0" fillId="0" borderId="0" xfId="0" applyNumberFormat="1" applyBorder="1" applyAlignment="1">
      <alignment horizontal="left" vertical="center"/>
    </xf>
    <xf numFmtId="215" fontId="0" fillId="4" borderId="1" xfId="0" applyNumberFormat="1" applyFill="1" applyBorder="1" applyAlignment="1">
      <alignment horizontal="left" vertical="center"/>
    </xf>
    <xf numFmtId="215" fontId="0" fillId="0" borderId="1" xfId="0" applyNumberFormat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10">
    <cellStyle name="Normal" xfId="0"/>
    <cellStyle name="Followed Hyperlink" xfId="15"/>
    <cellStyle name="Comma" xfId="16"/>
    <cellStyle name="Comma [0]" xfId="17"/>
    <cellStyle name="grau hinterlegt" xfId="18"/>
    <cellStyle name="Hyperlink" xfId="19"/>
    <cellStyle name="Percent" xfId="20"/>
    <cellStyle name="Currency" xfId="21"/>
    <cellStyle name="Currency [0]" xfId="22"/>
    <cellStyle name="weiß hinterleg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114300</xdr:colOff>
      <xdr:row>30</xdr:row>
      <xdr:rowOff>104775</xdr:rowOff>
    </xdr:from>
    <xdr:to>
      <xdr:col>21</xdr:col>
      <xdr:colOff>400050</xdr:colOff>
      <xdr:row>30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12649200" y="63722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123825</xdr:colOff>
      <xdr:row>118</xdr:row>
      <xdr:rowOff>0</xdr:rowOff>
    </xdr:from>
    <xdr:to>
      <xdr:col>21</xdr:col>
      <xdr:colOff>409575</xdr:colOff>
      <xdr:row>118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2658725" y="237363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123825</xdr:colOff>
      <xdr:row>118</xdr:row>
      <xdr:rowOff>0</xdr:rowOff>
    </xdr:from>
    <xdr:to>
      <xdr:col>21</xdr:col>
      <xdr:colOff>409575</xdr:colOff>
      <xdr:row>118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2658725" y="237363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114300</xdr:colOff>
      <xdr:row>65</xdr:row>
      <xdr:rowOff>104775</xdr:rowOff>
    </xdr:from>
    <xdr:to>
      <xdr:col>21</xdr:col>
      <xdr:colOff>400050</xdr:colOff>
      <xdr:row>65</xdr:row>
      <xdr:rowOff>104775</xdr:rowOff>
    </xdr:to>
    <xdr:sp>
      <xdr:nvSpPr>
        <xdr:cNvPr id="4" name="Line -1023"/>
        <xdr:cNvSpPr>
          <a:spLocks/>
        </xdr:cNvSpPr>
      </xdr:nvSpPr>
      <xdr:spPr>
        <a:xfrm flipH="1">
          <a:off x="12649200" y="135826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114300</xdr:colOff>
      <xdr:row>100</xdr:row>
      <xdr:rowOff>104775</xdr:rowOff>
    </xdr:from>
    <xdr:to>
      <xdr:col>21</xdr:col>
      <xdr:colOff>400050</xdr:colOff>
      <xdr:row>100</xdr:row>
      <xdr:rowOff>104775</xdr:rowOff>
    </xdr:to>
    <xdr:sp>
      <xdr:nvSpPr>
        <xdr:cNvPr id="5" name="Line -1022"/>
        <xdr:cNvSpPr>
          <a:spLocks/>
        </xdr:cNvSpPr>
      </xdr:nvSpPr>
      <xdr:spPr>
        <a:xfrm flipH="1">
          <a:off x="12649200" y="207930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03"/>
  <sheetViews>
    <sheetView tabSelected="1" workbookViewId="0" topLeftCell="A1">
      <pane ySplit="16280" topLeftCell="BM67" activePane="topLeft" state="split"/>
      <selection pane="topLeft" activeCell="Z12" sqref="Z12"/>
      <selection pane="bottomLeft" activeCell="S82" sqref="S82"/>
    </sheetView>
  </sheetViews>
  <sheetFormatPr defaultColWidth="11.421875" defaultRowHeight="12.75"/>
  <cols>
    <col min="1" max="1" width="9.421875" style="0" customWidth="1"/>
    <col min="2" max="2" width="31.421875" style="0" bestFit="1" customWidth="1"/>
    <col min="3" max="3" width="10.28125" style="0" customWidth="1"/>
    <col min="4" max="4" width="9.8515625" style="0" customWidth="1"/>
    <col min="5" max="5" width="1.1484375" style="0" customWidth="1"/>
    <col min="6" max="7" width="10.7109375" style="0" customWidth="1"/>
    <col min="8" max="8" width="1.1484375" style="0" customWidth="1"/>
    <col min="9" max="10" width="10.7109375" style="0" customWidth="1"/>
    <col min="11" max="11" width="1.1484375" style="0" customWidth="1"/>
    <col min="12" max="13" width="10.7109375" style="0" customWidth="1"/>
    <col min="14" max="14" width="1.1484375" style="0" customWidth="1"/>
    <col min="15" max="16" width="10.7109375" style="0" customWidth="1"/>
    <col min="17" max="17" width="1.1484375" style="0" customWidth="1"/>
    <col min="18" max="18" width="10.7109375" style="0" customWidth="1"/>
    <col min="19" max="19" width="13.140625" style="0" bestFit="1" customWidth="1"/>
    <col min="20" max="20" width="0.9921875" style="0" customWidth="1"/>
    <col min="21" max="22" width="10.7109375" style="0" customWidth="1"/>
  </cols>
  <sheetData>
    <row r="1" ht="6" customHeight="1" thickBot="1"/>
    <row r="2" spans="1:22" ht="12" customHeight="1">
      <c r="A2" s="113" t="s">
        <v>21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7" t="s">
        <v>26</v>
      </c>
    </row>
    <row r="3" spans="1:22" ht="12.75" thickBot="1">
      <c r="A3" s="115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8"/>
    </row>
    <row r="4" spans="1:22" ht="12" customHeight="1">
      <c r="A4" s="107" t="s">
        <v>43</v>
      </c>
      <c r="B4" s="95"/>
      <c r="C4" s="85" t="s">
        <v>53</v>
      </c>
      <c r="D4" s="86"/>
      <c r="E4" s="86"/>
      <c r="F4" s="86"/>
      <c r="G4" s="86"/>
      <c r="H4" s="35"/>
      <c r="I4" s="89" t="s">
        <v>18</v>
      </c>
      <c r="J4" s="89"/>
      <c r="K4" s="89"/>
      <c r="L4" s="89"/>
      <c r="M4" s="90"/>
      <c r="N4" s="90"/>
      <c r="O4" s="90"/>
      <c r="P4" s="92" t="s">
        <v>106</v>
      </c>
      <c r="Q4" s="92"/>
      <c r="R4" s="93"/>
      <c r="S4" s="93"/>
      <c r="T4" s="33"/>
      <c r="U4" s="125" t="s">
        <v>29</v>
      </c>
      <c r="V4" s="95" t="s">
        <v>0</v>
      </c>
    </row>
    <row r="5" spans="1:22" ht="36" customHeight="1" thickBot="1">
      <c r="A5" s="108"/>
      <c r="B5" s="109"/>
      <c r="C5" s="87"/>
      <c r="D5" s="88"/>
      <c r="E5" s="88"/>
      <c r="F5" s="88"/>
      <c r="G5" s="88"/>
      <c r="H5" s="36"/>
      <c r="I5" s="91"/>
      <c r="J5" s="91"/>
      <c r="K5" s="91"/>
      <c r="L5" s="91"/>
      <c r="M5" s="91"/>
      <c r="N5" s="91"/>
      <c r="O5" s="91"/>
      <c r="P5" s="94"/>
      <c r="Q5" s="94"/>
      <c r="R5" s="94"/>
      <c r="S5" s="94"/>
      <c r="T5" s="34"/>
      <c r="U5" s="126"/>
      <c r="V5" s="96"/>
    </row>
    <row r="6" spans="1:22" ht="3.75" customHeight="1">
      <c r="A6" s="98"/>
      <c r="B6" s="99"/>
      <c r="C6" s="82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4"/>
    </row>
    <row r="7" spans="1:24" ht="17.25" customHeight="1">
      <c r="A7" s="8" t="s">
        <v>60</v>
      </c>
      <c r="B7" s="76" t="s">
        <v>25</v>
      </c>
      <c r="C7" s="40" t="s">
        <v>83</v>
      </c>
      <c r="D7" s="50">
        <v>200</v>
      </c>
      <c r="E7" s="43"/>
      <c r="F7" s="41" t="s">
        <v>30</v>
      </c>
      <c r="G7" s="48">
        <v>220</v>
      </c>
      <c r="H7" s="39"/>
      <c r="I7" s="41" t="s">
        <v>79</v>
      </c>
      <c r="J7" s="64">
        <f>G15</f>
        <v>240</v>
      </c>
      <c r="K7" s="41"/>
      <c r="L7" s="41" t="s">
        <v>70</v>
      </c>
      <c r="M7" s="46">
        <v>300</v>
      </c>
      <c r="N7" s="43"/>
      <c r="O7" s="41" t="s">
        <v>73</v>
      </c>
      <c r="P7" s="48">
        <v>1</v>
      </c>
      <c r="Q7" s="39"/>
      <c r="R7" s="41" t="s">
        <v>54</v>
      </c>
      <c r="S7" s="121">
        <f>M7/P7</f>
        <v>300</v>
      </c>
      <c r="T7" s="41"/>
      <c r="U7" s="41" t="s">
        <v>55</v>
      </c>
      <c r="V7" s="123" t="s">
        <v>59</v>
      </c>
      <c r="X7" s="41"/>
    </row>
    <row r="8" spans="1:24" ht="17.25" customHeight="1">
      <c r="A8" s="8" t="s">
        <v>61</v>
      </c>
      <c r="B8" s="76" t="s">
        <v>66</v>
      </c>
      <c r="C8" s="40" t="s">
        <v>85</v>
      </c>
      <c r="D8" s="50">
        <v>80</v>
      </c>
      <c r="E8" s="43"/>
      <c r="F8" s="41" t="s">
        <v>32</v>
      </c>
      <c r="G8" s="48">
        <v>10</v>
      </c>
      <c r="H8" s="39"/>
      <c r="I8" s="41" t="s">
        <v>80</v>
      </c>
      <c r="J8" s="48">
        <v>3</v>
      </c>
      <c r="K8" s="41"/>
      <c r="L8" s="41" t="s">
        <v>71</v>
      </c>
      <c r="M8" s="46">
        <v>10</v>
      </c>
      <c r="N8" s="43"/>
      <c r="O8" s="41" t="s">
        <v>74</v>
      </c>
      <c r="P8" s="48">
        <v>1</v>
      </c>
      <c r="Q8" s="39"/>
      <c r="R8" s="41" t="s">
        <v>56</v>
      </c>
      <c r="S8" s="121" t="s">
        <v>76</v>
      </c>
      <c r="T8" s="41"/>
      <c r="U8" s="41" t="s">
        <v>87</v>
      </c>
      <c r="V8" s="123" t="s">
        <v>59</v>
      </c>
      <c r="X8" s="41"/>
    </row>
    <row r="9" spans="1:24" ht="17.25" customHeight="1">
      <c r="A9" s="8" t="s">
        <v>62</v>
      </c>
      <c r="B9" s="76" t="s">
        <v>67</v>
      </c>
      <c r="C9" s="40" t="s">
        <v>84</v>
      </c>
      <c r="D9" s="50">
        <f>D7-D8</f>
        <v>120</v>
      </c>
      <c r="E9" s="43"/>
      <c r="F9" s="41" t="s">
        <v>33</v>
      </c>
      <c r="G9" s="48">
        <v>0</v>
      </c>
      <c r="H9" s="39"/>
      <c r="I9" s="45" t="s">
        <v>81</v>
      </c>
      <c r="J9" s="49">
        <v>1</v>
      </c>
      <c r="K9" s="41"/>
      <c r="L9" s="45" t="s">
        <v>72</v>
      </c>
      <c r="M9" s="47">
        <v>5</v>
      </c>
      <c r="N9" s="43"/>
      <c r="O9" s="45" t="s">
        <v>75</v>
      </c>
      <c r="P9" s="49">
        <v>1</v>
      </c>
      <c r="Q9" s="39"/>
      <c r="R9" s="41" t="s">
        <v>39</v>
      </c>
      <c r="S9" s="121" t="s">
        <v>76</v>
      </c>
      <c r="T9" s="41"/>
      <c r="U9" s="41" t="s">
        <v>40</v>
      </c>
      <c r="V9" s="123" t="s">
        <v>59</v>
      </c>
      <c r="X9" s="41"/>
    </row>
    <row r="10" spans="1:24" ht="17.25" customHeight="1">
      <c r="A10" s="8" t="s">
        <v>63</v>
      </c>
      <c r="B10" s="76" t="s">
        <v>68</v>
      </c>
      <c r="C10" s="40"/>
      <c r="D10" s="43"/>
      <c r="E10" s="43"/>
      <c r="F10" s="41" t="s">
        <v>34</v>
      </c>
      <c r="G10" s="48">
        <v>0</v>
      </c>
      <c r="H10" s="39"/>
      <c r="I10" s="41" t="s">
        <v>28</v>
      </c>
      <c r="J10" s="43">
        <f>SUM(J7:J9)</f>
        <v>244</v>
      </c>
      <c r="K10" s="41"/>
      <c r="L10" s="41" t="s">
        <v>86</v>
      </c>
      <c r="M10" s="44">
        <f>SUM(M7:M9)</f>
        <v>315</v>
      </c>
      <c r="N10" s="43"/>
      <c r="O10" s="41" t="s">
        <v>27</v>
      </c>
      <c r="P10" s="43">
        <f>SUM(P7:P9)</f>
        <v>3</v>
      </c>
      <c r="Q10" s="39"/>
      <c r="R10" s="41" t="s">
        <v>37</v>
      </c>
      <c r="S10" s="121" t="s">
        <v>76</v>
      </c>
      <c r="T10" s="41"/>
      <c r="U10" s="41" t="s">
        <v>38</v>
      </c>
      <c r="V10" s="123">
        <f>P15/P10</f>
        <v>1</v>
      </c>
      <c r="X10" s="41"/>
    </row>
    <row r="11" spans="1:24" ht="17.25" customHeight="1">
      <c r="A11" s="8" t="s">
        <v>64</v>
      </c>
      <c r="B11" s="76" t="s">
        <v>68</v>
      </c>
      <c r="C11" s="40"/>
      <c r="D11" s="43"/>
      <c r="E11" s="43"/>
      <c r="F11" s="41" t="s">
        <v>35</v>
      </c>
      <c r="G11" s="48">
        <v>0</v>
      </c>
      <c r="H11" s="39"/>
      <c r="I11" s="41"/>
      <c r="J11" s="39"/>
      <c r="K11" s="41"/>
      <c r="L11" s="41"/>
      <c r="M11" s="41"/>
      <c r="N11" s="43"/>
      <c r="O11" s="41"/>
      <c r="P11" s="43"/>
      <c r="Q11" s="39"/>
      <c r="R11" s="41" t="s">
        <v>41</v>
      </c>
      <c r="S11" s="121" t="s">
        <v>76</v>
      </c>
      <c r="T11" s="41"/>
      <c r="U11" s="41" t="s">
        <v>42</v>
      </c>
      <c r="V11" s="123" t="s">
        <v>59</v>
      </c>
      <c r="X11" s="41"/>
    </row>
    <row r="12" spans="1:25" ht="17.25" customHeight="1">
      <c r="A12" s="8" t="s">
        <v>65</v>
      </c>
      <c r="B12" s="76" t="s">
        <v>69</v>
      </c>
      <c r="C12" s="40"/>
      <c r="D12" s="43"/>
      <c r="E12" s="43"/>
      <c r="F12" s="41" t="s">
        <v>36</v>
      </c>
      <c r="G12" s="48">
        <v>0</v>
      </c>
      <c r="H12" s="39"/>
      <c r="I12" s="41" t="s">
        <v>93</v>
      </c>
      <c r="J12" s="48">
        <v>1</v>
      </c>
      <c r="K12" s="41"/>
      <c r="L12" s="41" t="s">
        <v>88</v>
      </c>
      <c r="M12" s="48">
        <v>1</v>
      </c>
      <c r="N12" s="43"/>
      <c r="O12" s="41" t="s">
        <v>82</v>
      </c>
      <c r="P12" s="48">
        <v>1</v>
      </c>
      <c r="Q12" s="39"/>
      <c r="R12" s="41"/>
      <c r="S12" s="122"/>
      <c r="T12" s="41"/>
      <c r="U12" s="41"/>
      <c r="V12" s="124"/>
      <c r="X12" s="41"/>
      <c r="Y12" s="41"/>
    </row>
    <row r="13" spans="1:25" ht="17.25" customHeight="1">
      <c r="A13" s="8"/>
      <c r="B13" s="37"/>
      <c r="C13" s="40"/>
      <c r="D13" s="43"/>
      <c r="E13" s="39"/>
      <c r="F13" s="41" t="s">
        <v>31</v>
      </c>
      <c r="G13" s="48">
        <v>10</v>
      </c>
      <c r="H13" s="39"/>
      <c r="I13" s="41" t="s">
        <v>94</v>
      </c>
      <c r="J13" s="48">
        <v>1</v>
      </c>
      <c r="K13" s="41"/>
      <c r="L13" s="41" t="s">
        <v>89</v>
      </c>
      <c r="M13" s="48">
        <v>2</v>
      </c>
      <c r="N13" s="39"/>
      <c r="O13" s="41" t="s">
        <v>91</v>
      </c>
      <c r="P13" s="48">
        <v>1</v>
      </c>
      <c r="Q13" s="39"/>
      <c r="R13" s="41" t="s">
        <v>78</v>
      </c>
      <c r="S13" s="121" t="s">
        <v>76</v>
      </c>
      <c r="T13" s="41"/>
      <c r="U13" s="41" t="s">
        <v>58</v>
      </c>
      <c r="V13" s="123" t="s">
        <v>59</v>
      </c>
      <c r="X13" s="41"/>
      <c r="Y13" s="41"/>
    </row>
    <row r="14" spans="1:25" ht="17.25" customHeight="1">
      <c r="A14" s="75" t="s">
        <v>99</v>
      </c>
      <c r="B14" s="37"/>
      <c r="C14" s="40"/>
      <c r="D14" s="39"/>
      <c r="E14" s="39"/>
      <c r="F14" s="45"/>
      <c r="G14" s="45"/>
      <c r="H14" s="39"/>
      <c r="I14" s="45" t="s">
        <v>95</v>
      </c>
      <c r="J14" s="49">
        <v>1</v>
      </c>
      <c r="K14" s="41"/>
      <c r="L14" s="45" t="s">
        <v>90</v>
      </c>
      <c r="M14" s="49">
        <v>1</v>
      </c>
      <c r="N14" s="39"/>
      <c r="O14" s="45" t="s">
        <v>92</v>
      </c>
      <c r="P14" s="49">
        <v>1</v>
      </c>
      <c r="Q14" s="39"/>
      <c r="R14" s="41" t="s">
        <v>77</v>
      </c>
      <c r="S14" s="121" t="s">
        <v>76</v>
      </c>
      <c r="T14" s="41"/>
      <c r="U14" s="41" t="s">
        <v>57</v>
      </c>
      <c r="V14" s="123" t="s">
        <v>59</v>
      </c>
      <c r="X14" s="41"/>
      <c r="Y14" s="41"/>
    </row>
    <row r="15" spans="1:25" ht="17.25" customHeight="1">
      <c r="A15" s="75" t="s">
        <v>100</v>
      </c>
      <c r="B15" s="37"/>
      <c r="C15" s="40" t="s">
        <v>104</v>
      </c>
      <c r="D15" s="50">
        <v>100</v>
      </c>
      <c r="E15" s="39"/>
      <c r="F15" s="41" t="s">
        <v>79</v>
      </c>
      <c r="G15" s="43">
        <f>SUM(G7:G14)</f>
        <v>240</v>
      </c>
      <c r="H15" s="39"/>
      <c r="I15" s="41" t="s">
        <v>96</v>
      </c>
      <c r="J15" s="43">
        <f>SUM(J12:J14)</f>
        <v>3</v>
      </c>
      <c r="K15" s="41"/>
      <c r="L15" s="41" t="s">
        <v>98</v>
      </c>
      <c r="M15" s="43">
        <f>SUM(M12:M14)</f>
        <v>4</v>
      </c>
      <c r="N15" s="39"/>
      <c r="O15" s="41" t="s">
        <v>97</v>
      </c>
      <c r="P15" s="43">
        <f>SUM(P12:P14)</f>
        <v>3</v>
      </c>
      <c r="Q15" s="39"/>
      <c r="R15" s="41"/>
      <c r="S15" s="41"/>
      <c r="T15" s="41"/>
      <c r="U15" s="41"/>
      <c r="V15" s="42"/>
      <c r="X15" s="41"/>
      <c r="Y15" s="41"/>
    </row>
    <row r="16" spans="1:22" ht="3.75" customHeight="1" thickBot="1">
      <c r="A16" s="8"/>
      <c r="B16" s="37"/>
      <c r="C16" s="38"/>
      <c r="D16" s="39"/>
      <c r="E16" s="39"/>
      <c r="F16" s="39"/>
      <c r="G16" s="39"/>
      <c r="H16" s="39"/>
      <c r="I16" s="41"/>
      <c r="J16" s="43"/>
      <c r="K16" s="41"/>
      <c r="L16" s="41"/>
      <c r="M16" s="43"/>
      <c r="N16" s="39"/>
      <c r="O16" s="41"/>
      <c r="P16" s="43"/>
      <c r="Q16" s="39"/>
      <c r="R16" s="41"/>
      <c r="S16" s="41"/>
      <c r="T16" s="41"/>
      <c r="U16" s="41"/>
      <c r="V16" s="42"/>
    </row>
    <row r="17" spans="1:25" ht="18" customHeight="1">
      <c r="A17" s="100" t="s">
        <v>22</v>
      </c>
      <c r="B17" s="104" t="s">
        <v>110</v>
      </c>
      <c r="C17" s="100" t="s">
        <v>1</v>
      </c>
      <c r="D17" s="97" t="s">
        <v>2</v>
      </c>
      <c r="E17" s="30"/>
      <c r="F17" s="97" t="s">
        <v>109</v>
      </c>
      <c r="G17" s="106"/>
      <c r="H17" s="106"/>
      <c r="I17" s="106"/>
      <c r="J17" s="106"/>
      <c r="K17" s="106"/>
      <c r="L17" s="106"/>
      <c r="M17" s="106"/>
      <c r="N17" s="106"/>
      <c r="O17" s="106"/>
      <c r="P17" s="78" t="s">
        <v>7</v>
      </c>
      <c r="Q17" s="29"/>
      <c r="R17" s="78" t="s">
        <v>108</v>
      </c>
      <c r="S17" s="102" t="s">
        <v>3</v>
      </c>
      <c r="T17" s="31"/>
      <c r="U17" s="78" t="s">
        <v>4</v>
      </c>
      <c r="V17" s="80" t="s">
        <v>5</v>
      </c>
      <c r="Y17" t="s">
        <v>23</v>
      </c>
    </row>
    <row r="18" spans="1:22" ht="18" customHeight="1">
      <c r="A18" s="101"/>
      <c r="B18" s="105"/>
      <c r="C18" s="101"/>
      <c r="D18" s="79"/>
      <c r="E18" s="19"/>
      <c r="F18" s="19">
        <v>1</v>
      </c>
      <c r="G18" s="19">
        <v>2</v>
      </c>
      <c r="H18" s="19"/>
      <c r="I18" s="19">
        <v>3</v>
      </c>
      <c r="J18" s="19">
        <v>4</v>
      </c>
      <c r="K18" s="19"/>
      <c r="L18" s="19">
        <v>5</v>
      </c>
      <c r="M18" s="19">
        <v>6</v>
      </c>
      <c r="N18" s="19"/>
      <c r="O18" s="19">
        <v>7</v>
      </c>
      <c r="P18" s="79"/>
      <c r="Q18" s="19"/>
      <c r="R18" s="79"/>
      <c r="S18" s="103"/>
      <c r="T18" s="32"/>
      <c r="U18" s="79"/>
      <c r="V18" s="81"/>
    </row>
    <row r="19" spans="1:22" ht="18" customHeight="1" thickBot="1">
      <c r="A19" s="17"/>
      <c r="B19" s="18" t="s">
        <v>52</v>
      </c>
      <c r="C19" s="17"/>
      <c r="D19" s="7"/>
      <c r="E19" s="7"/>
      <c r="F19" s="74" t="s">
        <v>24</v>
      </c>
      <c r="G19" s="74" t="s">
        <v>51</v>
      </c>
      <c r="H19" s="7"/>
      <c r="I19" s="74" t="s">
        <v>51</v>
      </c>
      <c r="J19" s="74" t="s">
        <v>51</v>
      </c>
      <c r="K19" s="7"/>
      <c r="L19" s="74" t="s">
        <v>51</v>
      </c>
      <c r="M19" s="74" t="s">
        <v>51</v>
      </c>
      <c r="N19" s="7"/>
      <c r="O19" s="74" t="s">
        <v>51</v>
      </c>
      <c r="P19" s="7"/>
      <c r="Q19" s="7"/>
      <c r="R19" s="7"/>
      <c r="S19" s="15"/>
      <c r="T19" s="15"/>
      <c r="U19" s="7"/>
      <c r="V19" s="16"/>
    </row>
    <row r="20" spans="1:22" ht="18" customHeight="1">
      <c r="A20" s="8">
        <v>100</v>
      </c>
      <c r="B20" s="9" t="s">
        <v>8</v>
      </c>
      <c r="C20" s="62">
        <f>D7</f>
        <v>200</v>
      </c>
      <c r="D20" s="1" t="s">
        <v>10</v>
      </c>
      <c r="E20" s="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aca="true" t="shared" si="0" ref="P20:P30">SUM(F20:O20)/7</f>
        <v>0</v>
      </c>
      <c r="Q20" s="12"/>
      <c r="R20" s="27">
        <f>140400/108</f>
        <v>1300</v>
      </c>
      <c r="S20" s="25">
        <f>(C20*R20)</f>
        <v>260000</v>
      </c>
      <c r="T20" s="25"/>
      <c r="U20" s="1"/>
      <c r="V20" s="2"/>
    </row>
    <row r="21" spans="1:22" ht="18" customHeight="1" thickBot="1">
      <c r="A21" s="8">
        <v>200</v>
      </c>
      <c r="B21" s="9" t="s">
        <v>9</v>
      </c>
      <c r="C21" s="62">
        <f>D7</f>
        <v>200</v>
      </c>
      <c r="D21" s="1" t="s">
        <v>10</v>
      </c>
      <c r="E21" s="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>
        <f t="shared" si="0"/>
        <v>0</v>
      </c>
      <c r="Q21" s="12"/>
      <c r="R21" s="27">
        <v>90</v>
      </c>
      <c r="S21" s="25">
        <f>(C21*R21)</f>
        <v>18000</v>
      </c>
      <c r="T21" s="25"/>
      <c r="U21" s="1"/>
      <c r="V21" s="2"/>
    </row>
    <row r="22" spans="1:22" ht="18" customHeight="1">
      <c r="A22" s="52">
        <v>300</v>
      </c>
      <c r="B22" s="53" t="s">
        <v>105</v>
      </c>
      <c r="C22" s="54">
        <f>M7</f>
        <v>300</v>
      </c>
      <c r="D22" s="53" t="s">
        <v>113</v>
      </c>
      <c r="E22" s="53"/>
      <c r="F22" s="22">
        <v>300</v>
      </c>
      <c r="G22" s="22">
        <v>50</v>
      </c>
      <c r="H22" s="22"/>
      <c r="I22" s="22">
        <v>280</v>
      </c>
      <c r="J22" s="22">
        <v>11</v>
      </c>
      <c r="K22" s="22"/>
      <c r="L22" s="22">
        <v>440</v>
      </c>
      <c r="M22" s="22">
        <v>1</v>
      </c>
      <c r="N22" s="22"/>
      <c r="O22" s="22">
        <v>89</v>
      </c>
      <c r="P22" s="22">
        <f>SUM(F22:O22)/7</f>
        <v>167.28571428571428</v>
      </c>
      <c r="Q22" s="22"/>
      <c r="R22" s="24">
        <v>170</v>
      </c>
      <c r="S22" s="24">
        <f aca="true" t="shared" si="1" ref="S22:S27">R22*C22</f>
        <v>51000</v>
      </c>
      <c r="T22" s="24"/>
      <c r="U22" s="21"/>
      <c r="V22" s="23"/>
    </row>
    <row r="23" spans="1:22" ht="18" customHeight="1">
      <c r="A23" s="59"/>
      <c r="B23" s="60"/>
      <c r="C23" s="61">
        <f>M8</f>
        <v>10</v>
      </c>
      <c r="D23" s="60" t="s">
        <v>101</v>
      </c>
      <c r="E23" s="60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>
        <f>P22*0.4</f>
        <v>66.91428571428571</v>
      </c>
      <c r="Q23" s="12"/>
      <c r="R23" s="25">
        <f>0.4*R22</f>
        <v>68</v>
      </c>
      <c r="S23" s="25">
        <f t="shared" si="1"/>
        <v>680</v>
      </c>
      <c r="T23" s="25"/>
      <c r="U23" s="1"/>
      <c r="V23" s="2"/>
    </row>
    <row r="24" spans="1:22" ht="18" customHeight="1" thickBot="1">
      <c r="A24" s="55"/>
      <c r="B24" s="11"/>
      <c r="C24" s="56">
        <f>M9</f>
        <v>5</v>
      </c>
      <c r="D24" s="11" t="s">
        <v>102</v>
      </c>
      <c r="E24" s="11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>
        <f>P22*0.25</f>
        <v>41.82142857142857</v>
      </c>
      <c r="Q24" s="57"/>
      <c r="R24" s="58">
        <f>0.25*R22</f>
        <v>42.5</v>
      </c>
      <c r="S24" s="58">
        <f t="shared" si="1"/>
        <v>212.5</v>
      </c>
      <c r="T24" s="58"/>
      <c r="U24" s="5"/>
      <c r="V24" s="6"/>
    </row>
    <row r="25" spans="1:22" ht="18" customHeight="1">
      <c r="A25" s="52">
        <v>400</v>
      </c>
      <c r="B25" s="53" t="s">
        <v>111</v>
      </c>
      <c r="C25" s="54">
        <f>M7</f>
        <v>300</v>
      </c>
      <c r="D25" s="53" t="s">
        <v>113</v>
      </c>
      <c r="E25" s="53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>
        <f t="shared" si="0"/>
        <v>0</v>
      </c>
      <c r="Q25" s="22"/>
      <c r="R25" s="24">
        <v>100</v>
      </c>
      <c r="S25" s="24">
        <f t="shared" si="1"/>
        <v>30000</v>
      </c>
      <c r="T25" s="24"/>
      <c r="U25" s="21"/>
      <c r="V25" s="23"/>
    </row>
    <row r="26" spans="1:24" ht="18" customHeight="1">
      <c r="A26" s="59"/>
      <c r="B26" s="60"/>
      <c r="C26" s="61">
        <f>M8</f>
        <v>10</v>
      </c>
      <c r="D26" s="60" t="s">
        <v>101</v>
      </c>
      <c r="E26" s="60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>
        <f t="shared" si="0"/>
        <v>0</v>
      </c>
      <c r="Q26" s="12"/>
      <c r="R26" s="25">
        <f>0.4*R25</f>
        <v>40</v>
      </c>
      <c r="S26" s="25">
        <f t="shared" si="1"/>
        <v>400</v>
      </c>
      <c r="T26" s="25"/>
      <c r="U26" s="1"/>
      <c r="V26" s="2"/>
      <c r="X26" s="77"/>
    </row>
    <row r="27" spans="1:22" ht="18" customHeight="1" thickBot="1">
      <c r="A27" s="55"/>
      <c r="B27" s="11"/>
      <c r="C27" s="56">
        <f>M9</f>
        <v>5</v>
      </c>
      <c r="D27" s="11" t="s">
        <v>102</v>
      </c>
      <c r="E27" s="11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>
        <f t="shared" si="0"/>
        <v>0</v>
      </c>
      <c r="Q27" s="57"/>
      <c r="R27" s="58">
        <f>0.25*R25</f>
        <v>25</v>
      </c>
      <c r="S27" s="58">
        <f t="shared" si="1"/>
        <v>125</v>
      </c>
      <c r="T27" s="58"/>
      <c r="U27" s="5"/>
      <c r="V27" s="6"/>
    </row>
    <row r="28" spans="1:22" ht="18" customHeight="1">
      <c r="A28" s="8">
        <v>500</v>
      </c>
      <c r="B28" s="9" t="s">
        <v>11</v>
      </c>
      <c r="C28" s="62">
        <f>D9</f>
        <v>120</v>
      </c>
      <c r="D28" s="1" t="s">
        <v>16</v>
      </c>
      <c r="E28" s="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>
        <f t="shared" si="0"/>
        <v>0</v>
      </c>
      <c r="Q28" s="12"/>
      <c r="R28" s="27">
        <v>50</v>
      </c>
      <c r="S28" s="25">
        <f>(C28*R28)</f>
        <v>6000</v>
      </c>
      <c r="T28" s="25"/>
      <c r="U28" s="1"/>
      <c r="V28" s="2"/>
    </row>
    <row r="29" spans="1:22" ht="18" customHeight="1">
      <c r="A29" s="8">
        <v>600</v>
      </c>
      <c r="B29" s="9" t="s">
        <v>12</v>
      </c>
      <c r="C29" s="63">
        <f>M10</f>
        <v>315</v>
      </c>
      <c r="D29" s="1" t="s">
        <v>103</v>
      </c>
      <c r="E29" s="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0"/>
        <v>0</v>
      </c>
      <c r="Q29" s="12"/>
      <c r="R29" s="27">
        <v>1</v>
      </c>
      <c r="S29" s="25">
        <f>(C29*R29)</f>
        <v>315</v>
      </c>
      <c r="T29" s="25"/>
      <c r="U29" s="1"/>
      <c r="V29" s="2"/>
    </row>
    <row r="30" spans="1:22" ht="18" customHeight="1" thickBot="1">
      <c r="A30" s="8">
        <v>700</v>
      </c>
      <c r="B30" s="9" t="s">
        <v>13</v>
      </c>
      <c r="C30" s="63">
        <f>M10</f>
        <v>315</v>
      </c>
      <c r="D30" s="1" t="s">
        <v>103</v>
      </c>
      <c r="E30" s="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>
        <f t="shared" si="0"/>
        <v>0</v>
      </c>
      <c r="Q30" s="12"/>
      <c r="R30" s="27">
        <v>35</v>
      </c>
      <c r="S30" s="25">
        <f>(C30*R30)</f>
        <v>11025</v>
      </c>
      <c r="T30" s="25"/>
      <c r="U30" s="1"/>
      <c r="V30" s="2"/>
    </row>
    <row r="31" spans="1:22" ht="18" customHeight="1" thickBot="1">
      <c r="A31" s="20" t="s">
        <v>6</v>
      </c>
      <c r="B31" s="10" t="s">
        <v>112</v>
      </c>
      <c r="C31" s="51">
        <f>M10</f>
        <v>315</v>
      </c>
      <c r="D31" s="10" t="s">
        <v>103</v>
      </c>
      <c r="E31" s="10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26">
        <f>S31/C31</f>
        <v>261.64285714285717</v>
      </c>
      <c r="S31" s="26">
        <f>SUM(S22:S27)</f>
        <v>82417.5</v>
      </c>
      <c r="T31" s="26"/>
      <c r="U31" s="3"/>
      <c r="V31" s="4"/>
    </row>
    <row r="32" spans="18:20" ht="12.75" thickBot="1">
      <c r="R32" s="28"/>
      <c r="S32" s="28"/>
      <c r="T32" s="28"/>
    </row>
    <row r="33" spans="1:22" ht="18" customHeight="1" thickBot="1">
      <c r="A33" s="20" t="s">
        <v>14</v>
      </c>
      <c r="B33" s="10" t="s">
        <v>15</v>
      </c>
      <c r="C33" s="51">
        <f>M10</f>
        <v>315</v>
      </c>
      <c r="D33" s="10" t="s">
        <v>103</v>
      </c>
      <c r="E33" s="10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26">
        <f>S33/C33</f>
        <v>938.6587301587301</v>
      </c>
      <c r="S33" s="26">
        <f>S20+S21+S24+S27+S28+S29+S30</f>
        <v>295677.5</v>
      </c>
      <c r="T33" s="26"/>
      <c r="U33" s="3"/>
      <c r="V33" s="4"/>
    </row>
    <row r="36" ht="6" customHeight="1" thickBot="1"/>
    <row r="37" spans="1:22" ht="12" customHeight="1">
      <c r="A37" s="113" t="s">
        <v>21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0"/>
    </row>
    <row r="38" spans="1:22" ht="12.75" thickBot="1">
      <c r="A38" s="115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1"/>
    </row>
    <row r="39" spans="1:22" ht="12" customHeight="1">
      <c r="A39" s="107" t="s">
        <v>43</v>
      </c>
      <c r="B39" s="95"/>
      <c r="C39" s="85" t="s">
        <v>53</v>
      </c>
      <c r="D39" s="86"/>
      <c r="E39" s="86"/>
      <c r="F39" s="86"/>
      <c r="G39" s="86"/>
      <c r="H39" s="35"/>
      <c r="I39" s="89" t="s">
        <v>19</v>
      </c>
      <c r="J39" s="89"/>
      <c r="K39" s="89"/>
      <c r="L39" s="89"/>
      <c r="M39" s="90"/>
      <c r="N39" s="90"/>
      <c r="O39" s="90"/>
      <c r="P39" s="89" t="str">
        <f>P4</f>
        <v>Name:
Student 1, Student 2, 
</v>
      </c>
      <c r="Q39" s="89"/>
      <c r="R39" s="90"/>
      <c r="S39" s="90"/>
      <c r="T39" s="33"/>
      <c r="U39" s="90" t="str">
        <f>U4</f>
        <v>SS 2010</v>
      </c>
      <c r="V39" s="95" t="s">
        <v>17</v>
      </c>
    </row>
    <row r="40" spans="1:22" ht="36" customHeight="1" thickBot="1">
      <c r="A40" s="108"/>
      <c r="B40" s="109"/>
      <c r="C40" s="87"/>
      <c r="D40" s="88"/>
      <c r="E40" s="88"/>
      <c r="F40" s="88"/>
      <c r="G40" s="88"/>
      <c r="H40" s="36"/>
      <c r="I40" s="91"/>
      <c r="J40" s="91"/>
      <c r="K40" s="91"/>
      <c r="L40" s="91"/>
      <c r="M40" s="91"/>
      <c r="N40" s="91"/>
      <c r="O40" s="91"/>
      <c r="P40" s="112"/>
      <c r="Q40" s="112"/>
      <c r="R40" s="112"/>
      <c r="S40" s="112"/>
      <c r="T40" s="34"/>
      <c r="U40" s="91"/>
      <c r="V40" s="96"/>
    </row>
    <row r="41" spans="1:22" ht="3.75" customHeight="1">
      <c r="A41" s="98"/>
      <c r="B41" s="99"/>
      <c r="C41" s="82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4"/>
    </row>
    <row r="42" spans="1:24" ht="17.25" customHeight="1">
      <c r="A42" s="8" t="s">
        <v>60</v>
      </c>
      <c r="B42" s="37" t="str">
        <f aca="true" t="shared" si="2" ref="B42:B47">B7</f>
        <v>HH XXX?????</v>
      </c>
      <c r="C42" s="40" t="s">
        <v>83</v>
      </c>
      <c r="D42" s="70">
        <f>D7</f>
        <v>200</v>
      </c>
      <c r="E42" s="43"/>
      <c r="F42" s="41" t="s">
        <v>30</v>
      </c>
      <c r="G42" s="70">
        <f aca="true" t="shared" si="3" ref="G42:G48">G7</f>
        <v>220</v>
      </c>
      <c r="H42" s="39"/>
      <c r="I42" s="41" t="s">
        <v>79</v>
      </c>
      <c r="J42" s="64">
        <f>G50</f>
        <v>240</v>
      </c>
      <c r="K42" s="41"/>
      <c r="L42" s="41" t="s">
        <v>70</v>
      </c>
      <c r="M42" s="71">
        <f>M7</f>
        <v>300</v>
      </c>
      <c r="N42" s="43"/>
      <c r="O42" s="41" t="s">
        <v>73</v>
      </c>
      <c r="P42" s="70">
        <f>P7</f>
        <v>1</v>
      </c>
      <c r="Q42" s="39"/>
      <c r="R42" s="41" t="s">
        <v>54</v>
      </c>
      <c r="S42" s="119">
        <f>S7</f>
        <v>300</v>
      </c>
      <c r="T42" s="41"/>
      <c r="U42" s="41" t="s">
        <v>55</v>
      </c>
      <c r="V42" s="120" t="str">
        <f>V7</f>
        <v> 0,xx</v>
      </c>
      <c r="X42" s="41"/>
    </row>
    <row r="43" spans="1:24" ht="17.25" customHeight="1">
      <c r="A43" s="8" t="s">
        <v>61</v>
      </c>
      <c r="B43" s="37" t="str">
        <f t="shared" si="2"/>
        <v>HH ????</v>
      </c>
      <c r="C43" s="40" t="s">
        <v>85</v>
      </c>
      <c r="D43" s="70">
        <f>D8</f>
        <v>80</v>
      </c>
      <c r="E43" s="43"/>
      <c r="F43" s="41" t="s">
        <v>32</v>
      </c>
      <c r="G43" s="70">
        <f t="shared" si="3"/>
        <v>10</v>
      </c>
      <c r="H43" s="39"/>
      <c r="I43" s="41" t="s">
        <v>80</v>
      </c>
      <c r="J43" s="70">
        <f>J8</f>
        <v>3</v>
      </c>
      <c r="K43" s="41"/>
      <c r="L43" s="41" t="s">
        <v>71</v>
      </c>
      <c r="M43" s="71">
        <f>M8</f>
        <v>10</v>
      </c>
      <c r="N43" s="43"/>
      <c r="O43" s="41" t="s">
        <v>74</v>
      </c>
      <c r="P43" s="70">
        <f>P8</f>
        <v>1</v>
      </c>
      <c r="Q43" s="39"/>
      <c r="R43" s="41" t="s">
        <v>56</v>
      </c>
      <c r="S43" s="119" t="str">
        <f>S8</f>
        <v>0,xx</v>
      </c>
      <c r="T43" s="41"/>
      <c r="U43" s="41" t="s">
        <v>87</v>
      </c>
      <c r="V43" s="120" t="str">
        <f>V8</f>
        <v> 0,xx</v>
      </c>
      <c r="X43" s="41"/>
    </row>
    <row r="44" spans="1:24" ht="17.25" customHeight="1">
      <c r="A44" s="8" t="s">
        <v>62</v>
      </c>
      <c r="B44" s="37" t="str">
        <f t="shared" si="2"/>
        <v>über Durchschnitt ????</v>
      </c>
      <c r="C44" s="40" t="s">
        <v>84</v>
      </c>
      <c r="D44" s="70">
        <f>D9</f>
        <v>120</v>
      </c>
      <c r="E44" s="43"/>
      <c r="F44" s="41" t="s">
        <v>33</v>
      </c>
      <c r="G44" s="70">
        <f t="shared" si="3"/>
        <v>0</v>
      </c>
      <c r="H44" s="39"/>
      <c r="I44" s="45" t="s">
        <v>81</v>
      </c>
      <c r="J44" s="72">
        <f>J9</f>
        <v>1</v>
      </c>
      <c r="K44" s="41"/>
      <c r="L44" s="45" t="s">
        <v>72</v>
      </c>
      <c r="M44" s="73">
        <f>M9</f>
        <v>5</v>
      </c>
      <c r="N44" s="43"/>
      <c r="O44" s="45" t="s">
        <v>75</v>
      </c>
      <c r="P44" s="72">
        <f>P9</f>
        <v>1</v>
      </c>
      <c r="Q44" s="39"/>
      <c r="R44" s="41" t="s">
        <v>39</v>
      </c>
      <c r="S44" s="119" t="str">
        <f>S9</f>
        <v>0,xx</v>
      </c>
      <c r="T44" s="41"/>
      <c r="U44" s="41" t="s">
        <v>40</v>
      </c>
      <c r="V44" s="120" t="str">
        <f>V9</f>
        <v> 0,xx</v>
      </c>
      <c r="X44" s="41"/>
    </row>
    <row r="45" spans="1:24" ht="17.25" customHeight="1">
      <c r="A45" s="8" t="s">
        <v>63</v>
      </c>
      <c r="B45" s="37" t="str">
        <f t="shared" si="2"/>
        <v>Durchschnitt ????</v>
      </c>
      <c r="C45" s="40"/>
      <c r="D45" s="43"/>
      <c r="E45" s="43"/>
      <c r="F45" s="41" t="s">
        <v>34</v>
      </c>
      <c r="G45" s="70">
        <f t="shared" si="3"/>
        <v>0</v>
      </c>
      <c r="H45" s="39"/>
      <c r="I45" s="41"/>
      <c r="J45" s="43">
        <f>SUM(J42:J44)</f>
        <v>244</v>
      </c>
      <c r="K45" s="41"/>
      <c r="L45" s="41" t="s">
        <v>86</v>
      </c>
      <c r="M45" s="44">
        <f>SUM(M42:M44)</f>
        <v>315</v>
      </c>
      <c r="N45" s="43"/>
      <c r="O45" s="41"/>
      <c r="P45" s="43">
        <f>SUM(P42:P44)</f>
        <v>3</v>
      </c>
      <c r="Q45" s="39"/>
      <c r="R45" s="41" t="s">
        <v>37</v>
      </c>
      <c r="S45" s="119" t="str">
        <f>S10</f>
        <v>0,xx</v>
      </c>
      <c r="T45" s="41"/>
      <c r="U45" s="41" t="s">
        <v>38</v>
      </c>
      <c r="V45" s="120">
        <f>V10</f>
        <v>1</v>
      </c>
      <c r="X45" s="41"/>
    </row>
    <row r="46" spans="1:24" ht="17.25" customHeight="1">
      <c r="A46" s="8" t="s">
        <v>64</v>
      </c>
      <c r="B46" s="37" t="str">
        <f t="shared" si="2"/>
        <v>Durchschnitt ????</v>
      </c>
      <c r="C46" s="40"/>
      <c r="D46" s="43"/>
      <c r="E46" s="43"/>
      <c r="F46" s="41" t="s">
        <v>35</v>
      </c>
      <c r="G46" s="70">
        <f t="shared" si="3"/>
        <v>0</v>
      </c>
      <c r="H46" s="39"/>
      <c r="I46" s="41"/>
      <c r="J46" s="39"/>
      <c r="K46" s="41"/>
      <c r="L46" s="41"/>
      <c r="M46" s="41"/>
      <c r="N46" s="43"/>
      <c r="O46" s="41"/>
      <c r="P46" s="43"/>
      <c r="Q46" s="39"/>
      <c r="R46" s="41" t="s">
        <v>41</v>
      </c>
      <c r="S46" s="119" t="str">
        <f>S11</f>
        <v>0,xx</v>
      </c>
      <c r="T46" s="41"/>
      <c r="U46" s="41" t="s">
        <v>42</v>
      </c>
      <c r="V46" s="120" t="str">
        <f>V11</f>
        <v> 0,xx</v>
      </c>
      <c r="X46" s="41"/>
    </row>
    <row r="47" spans="1:25" ht="17.25" customHeight="1">
      <c r="A47" s="8" t="s">
        <v>65</v>
      </c>
      <c r="B47" s="37" t="str">
        <f t="shared" si="2"/>
        <v>20xx - 20xx ????</v>
      </c>
      <c r="C47" s="40"/>
      <c r="D47" s="43"/>
      <c r="E47" s="43"/>
      <c r="F47" s="41" t="s">
        <v>36</v>
      </c>
      <c r="G47" s="70">
        <f t="shared" si="3"/>
        <v>0</v>
      </c>
      <c r="H47" s="39"/>
      <c r="I47" s="41" t="s">
        <v>93</v>
      </c>
      <c r="J47" s="70">
        <f>J12</f>
        <v>1</v>
      </c>
      <c r="K47" s="41"/>
      <c r="L47" s="41" t="s">
        <v>88</v>
      </c>
      <c r="M47" s="70">
        <f>M12</f>
        <v>1</v>
      </c>
      <c r="N47" s="43"/>
      <c r="O47" s="41" t="s">
        <v>82</v>
      </c>
      <c r="P47" s="70">
        <f>P12</f>
        <v>1</v>
      </c>
      <c r="Q47" s="39"/>
      <c r="R47" s="41"/>
      <c r="S47" s="119"/>
      <c r="T47" s="41"/>
      <c r="U47" s="41"/>
      <c r="V47" s="120"/>
      <c r="X47" s="41"/>
      <c r="Y47" s="41"/>
    </row>
    <row r="48" spans="1:25" ht="17.25" customHeight="1">
      <c r="A48" s="8"/>
      <c r="B48" s="37"/>
      <c r="C48" s="40"/>
      <c r="D48" s="43"/>
      <c r="E48" s="39"/>
      <c r="F48" s="41" t="s">
        <v>31</v>
      </c>
      <c r="G48" s="70">
        <f t="shared" si="3"/>
        <v>10</v>
      </c>
      <c r="H48" s="39"/>
      <c r="I48" s="41" t="s">
        <v>94</v>
      </c>
      <c r="J48" s="70">
        <f>J13</f>
        <v>1</v>
      </c>
      <c r="K48" s="41"/>
      <c r="L48" s="41" t="s">
        <v>89</v>
      </c>
      <c r="M48" s="70">
        <f>M13</f>
        <v>2</v>
      </c>
      <c r="N48" s="39"/>
      <c r="O48" s="41" t="s">
        <v>91</v>
      </c>
      <c r="P48" s="70">
        <f>P13</f>
        <v>1</v>
      </c>
      <c r="Q48" s="39"/>
      <c r="R48" s="41" t="s">
        <v>78</v>
      </c>
      <c r="S48" s="119" t="str">
        <f>S13</f>
        <v>0,xx</v>
      </c>
      <c r="T48" s="41"/>
      <c r="U48" s="41" t="s">
        <v>58</v>
      </c>
      <c r="V48" s="120" t="str">
        <f>V13</f>
        <v> 0,xx</v>
      </c>
      <c r="X48" s="41"/>
      <c r="Y48" s="41"/>
    </row>
    <row r="49" spans="1:25" ht="17.25" customHeight="1">
      <c r="A49" s="8" t="str">
        <f>A14</f>
        <v>Kostenstand: xx/20xx</v>
      </c>
      <c r="B49" s="37"/>
      <c r="C49" s="40"/>
      <c r="D49" s="39"/>
      <c r="E49" s="39"/>
      <c r="F49" s="45"/>
      <c r="G49" s="45"/>
      <c r="H49" s="39"/>
      <c r="I49" s="45" t="s">
        <v>95</v>
      </c>
      <c r="J49" s="72">
        <f>J14</f>
        <v>1</v>
      </c>
      <c r="K49" s="41"/>
      <c r="L49" s="45" t="s">
        <v>90</v>
      </c>
      <c r="M49" s="72">
        <f>M14</f>
        <v>1</v>
      </c>
      <c r="N49" s="39"/>
      <c r="O49" s="45" t="s">
        <v>92</v>
      </c>
      <c r="P49" s="72">
        <f>P14</f>
        <v>1</v>
      </c>
      <c r="Q49" s="39"/>
      <c r="R49" s="41" t="s">
        <v>77</v>
      </c>
      <c r="S49" s="119" t="str">
        <f>S14</f>
        <v>0,xx</v>
      </c>
      <c r="T49" s="41"/>
      <c r="U49" s="41" t="s">
        <v>57</v>
      </c>
      <c r="V49" s="120" t="str">
        <f>V14</f>
        <v> 0,xx</v>
      </c>
      <c r="X49" s="41"/>
      <c r="Y49" s="41"/>
    </row>
    <row r="50" spans="1:25" ht="17.25" customHeight="1">
      <c r="A50" s="8" t="str">
        <f>A15</f>
        <v>Kostenangaben in Euro inkl. 19% MWSt</v>
      </c>
      <c r="B50" s="37"/>
      <c r="C50" s="40" t="s">
        <v>104</v>
      </c>
      <c r="D50" s="70">
        <f>D15</f>
        <v>100</v>
      </c>
      <c r="E50" s="39"/>
      <c r="F50" s="41" t="s">
        <v>79</v>
      </c>
      <c r="G50" s="43">
        <f>SUM(G42:G49)</f>
        <v>240</v>
      </c>
      <c r="H50" s="39"/>
      <c r="I50" s="41" t="s">
        <v>96</v>
      </c>
      <c r="J50" s="43">
        <f>SUM(J47:J49)</f>
        <v>3</v>
      </c>
      <c r="K50" s="41"/>
      <c r="L50" s="41" t="s">
        <v>98</v>
      </c>
      <c r="M50" s="43">
        <f>SUM(M47:M49)</f>
        <v>4</v>
      </c>
      <c r="N50" s="39"/>
      <c r="O50" s="41" t="s">
        <v>97</v>
      </c>
      <c r="P50" s="43">
        <f>SUM(P47:P49)</f>
        <v>3</v>
      </c>
      <c r="Q50" s="39"/>
      <c r="R50" s="41"/>
      <c r="S50" s="41"/>
      <c r="T50" s="41"/>
      <c r="U50" s="41"/>
      <c r="V50" s="42"/>
      <c r="X50" s="41"/>
      <c r="Y50" s="41"/>
    </row>
    <row r="51" spans="1:22" ht="3.75" customHeight="1" thickBot="1">
      <c r="A51" s="8"/>
      <c r="B51" s="37"/>
      <c r="C51" s="38"/>
      <c r="D51" s="39"/>
      <c r="E51" s="39"/>
      <c r="F51" s="39"/>
      <c r="G51" s="39"/>
      <c r="H51" s="39"/>
      <c r="I51" s="41"/>
      <c r="J51" s="43"/>
      <c r="K51" s="41"/>
      <c r="L51" s="41"/>
      <c r="M51" s="43"/>
      <c r="N51" s="39"/>
      <c r="O51" s="41"/>
      <c r="P51" s="43"/>
      <c r="Q51" s="39"/>
      <c r="R51" s="41"/>
      <c r="S51" s="41"/>
      <c r="T51" s="41"/>
      <c r="U51" s="41"/>
      <c r="V51" s="42"/>
    </row>
    <row r="52" spans="1:22" ht="18" customHeight="1">
      <c r="A52" s="100" t="s">
        <v>22</v>
      </c>
      <c r="B52" s="104" t="s">
        <v>110</v>
      </c>
      <c r="C52" s="100" t="s">
        <v>1</v>
      </c>
      <c r="D52" s="97" t="s">
        <v>2</v>
      </c>
      <c r="E52" s="30"/>
      <c r="F52" s="97" t="s">
        <v>109</v>
      </c>
      <c r="G52" s="106"/>
      <c r="H52" s="106"/>
      <c r="I52" s="106"/>
      <c r="J52" s="106"/>
      <c r="K52" s="106"/>
      <c r="L52" s="106"/>
      <c r="M52" s="106"/>
      <c r="N52" s="106"/>
      <c r="O52" s="106"/>
      <c r="P52" s="78" t="s">
        <v>7</v>
      </c>
      <c r="Q52" s="29"/>
      <c r="R52" s="78" t="s">
        <v>108</v>
      </c>
      <c r="S52" s="102" t="s">
        <v>3</v>
      </c>
      <c r="T52" s="31"/>
      <c r="U52" s="78" t="s">
        <v>4</v>
      </c>
      <c r="V52" s="80" t="s">
        <v>5</v>
      </c>
    </row>
    <row r="53" spans="1:22" ht="18" customHeight="1">
      <c r="A53" s="101"/>
      <c r="B53" s="105"/>
      <c r="C53" s="101"/>
      <c r="D53" s="79"/>
      <c r="E53" s="19"/>
      <c r="F53" s="19">
        <v>1</v>
      </c>
      <c r="G53" s="19">
        <v>2</v>
      </c>
      <c r="H53" s="19"/>
      <c r="I53" s="19">
        <v>3</v>
      </c>
      <c r="J53" s="19">
        <v>4</v>
      </c>
      <c r="K53" s="19"/>
      <c r="L53" s="19">
        <v>5</v>
      </c>
      <c r="M53" s="19">
        <v>6</v>
      </c>
      <c r="N53" s="19"/>
      <c r="O53" s="19">
        <v>7</v>
      </c>
      <c r="P53" s="79"/>
      <c r="Q53" s="19"/>
      <c r="R53" s="79"/>
      <c r="S53" s="103"/>
      <c r="T53" s="32"/>
      <c r="U53" s="79"/>
      <c r="V53" s="81"/>
    </row>
    <row r="54" spans="1:22" ht="18" customHeight="1" thickBot="1">
      <c r="A54" s="17"/>
      <c r="B54" s="18" t="s">
        <v>52</v>
      </c>
      <c r="C54" s="17"/>
      <c r="D54" s="7"/>
      <c r="E54" s="7"/>
      <c r="F54" s="7" t="str">
        <f>F19</f>
        <v>1300-234</v>
      </c>
      <c r="G54" s="7" t="str">
        <f>G19</f>
        <v>xxxx-xx</v>
      </c>
      <c r="H54" s="7"/>
      <c r="I54" s="7" t="str">
        <f>I19</f>
        <v>xxxx-xx</v>
      </c>
      <c r="J54" s="7" t="str">
        <f>J19</f>
        <v>xxxx-xx</v>
      </c>
      <c r="K54" s="7"/>
      <c r="L54" s="7" t="str">
        <f>L19</f>
        <v>xxxx-xx</v>
      </c>
      <c r="M54" s="7" t="str">
        <f>M19</f>
        <v>xxxx-xx</v>
      </c>
      <c r="N54" s="7"/>
      <c r="O54" s="7" t="str">
        <f>O19</f>
        <v>xxxx-xx</v>
      </c>
      <c r="P54" s="7"/>
      <c r="Q54" s="7"/>
      <c r="R54" s="7"/>
      <c r="S54" s="15"/>
      <c r="T54" s="15"/>
      <c r="U54" s="7"/>
      <c r="V54" s="16"/>
    </row>
    <row r="55" spans="1:22" ht="18" customHeight="1">
      <c r="A55" s="8">
        <v>100</v>
      </c>
      <c r="B55" s="9" t="s">
        <v>8</v>
      </c>
      <c r="C55" s="62">
        <f>D42</f>
        <v>200</v>
      </c>
      <c r="D55" s="1" t="s">
        <v>10</v>
      </c>
      <c r="E55" s="1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f aca="true" t="shared" si="4" ref="P55:P65">SUM(F55:O55)/7</f>
        <v>0</v>
      </c>
      <c r="Q55" s="12"/>
      <c r="R55" s="27">
        <f>140400/108</f>
        <v>1300</v>
      </c>
      <c r="S55" s="25">
        <f>(C55*R55)</f>
        <v>260000</v>
      </c>
      <c r="T55" s="25"/>
      <c r="U55" s="1"/>
      <c r="V55" s="2"/>
    </row>
    <row r="56" spans="1:22" ht="18" customHeight="1" thickBot="1">
      <c r="A56" s="8">
        <v>200</v>
      </c>
      <c r="B56" s="9" t="s">
        <v>9</v>
      </c>
      <c r="C56" s="62">
        <f>D42</f>
        <v>200</v>
      </c>
      <c r="D56" s="1" t="s">
        <v>10</v>
      </c>
      <c r="E56" s="1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f t="shared" si="4"/>
        <v>0</v>
      </c>
      <c r="Q56" s="12"/>
      <c r="R56" s="27">
        <v>90</v>
      </c>
      <c r="S56" s="25">
        <f>(C56*R56)</f>
        <v>18000</v>
      </c>
      <c r="T56" s="25"/>
      <c r="U56" s="1"/>
      <c r="V56" s="2"/>
    </row>
    <row r="57" spans="1:22" ht="18" customHeight="1">
      <c r="A57" s="52">
        <v>300</v>
      </c>
      <c r="B57" s="53" t="s">
        <v>105</v>
      </c>
      <c r="C57" s="65">
        <f>P42</f>
        <v>1</v>
      </c>
      <c r="D57" s="53" t="s">
        <v>107</v>
      </c>
      <c r="E57" s="53"/>
      <c r="F57" s="22">
        <v>800</v>
      </c>
      <c r="G57" s="22"/>
      <c r="H57" s="22"/>
      <c r="I57" s="22"/>
      <c r="J57" s="22"/>
      <c r="K57" s="22"/>
      <c r="L57" s="22"/>
      <c r="M57" s="22"/>
      <c r="N57" s="22"/>
      <c r="O57" s="22"/>
      <c r="P57" s="22">
        <f t="shared" si="4"/>
        <v>114.28571428571429</v>
      </c>
      <c r="Q57" s="22"/>
      <c r="R57" s="24">
        <v>710</v>
      </c>
      <c r="S57" s="24">
        <f aca="true" t="shared" si="5" ref="S57:S62">R57*C57</f>
        <v>710</v>
      </c>
      <c r="T57" s="24"/>
      <c r="U57" s="21"/>
      <c r="V57" s="23"/>
    </row>
    <row r="58" spans="1:22" ht="18" customHeight="1">
      <c r="A58" s="59"/>
      <c r="B58" s="60"/>
      <c r="C58" s="66">
        <f>P43</f>
        <v>1</v>
      </c>
      <c r="D58" s="60" t="s">
        <v>44</v>
      </c>
      <c r="E58" s="60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>
        <f t="shared" si="4"/>
        <v>0</v>
      </c>
      <c r="Q58" s="12"/>
      <c r="R58" s="25">
        <f>0.4*R57</f>
        <v>284</v>
      </c>
      <c r="S58" s="25">
        <f t="shared" si="5"/>
        <v>284</v>
      </c>
      <c r="T58" s="25"/>
      <c r="U58" s="1"/>
      <c r="V58" s="2"/>
    </row>
    <row r="59" spans="1:22" ht="18" customHeight="1" thickBot="1">
      <c r="A59" s="55"/>
      <c r="B59" s="11"/>
      <c r="C59" s="67">
        <f>P44</f>
        <v>1</v>
      </c>
      <c r="D59" s="11" t="s">
        <v>45</v>
      </c>
      <c r="E59" s="11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>
        <f t="shared" si="4"/>
        <v>0</v>
      </c>
      <c r="Q59" s="57"/>
      <c r="R59" s="58">
        <f>0.25*R57</f>
        <v>177.5</v>
      </c>
      <c r="S59" s="58">
        <f t="shared" si="5"/>
        <v>177.5</v>
      </c>
      <c r="T59" s="58"/>
      <c r="U59" s="5"/>
      <c r="V59" s="6"/>
    </row>
    <row r="60" spans="1:22" ht="18" customHeight="1">
      <c r="A60" s="52">
        <v>400</v>
      </c>
      <c r="B60" s="53" t="s">
        <v>111</v>
      </c>
      <c r="C60" s="65">
        <f>P42</f>
        <v>1</v>
      </c>
      <c r="D60" s="53" t="s">
        <v>107</v>
      </c>
      <c r="E60" s="53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>
        <f t="shared" si="4"/>
        <v>0</v>
      </c>
      <c r="Q60" s="22"/>
      <c r="R60" s="24">
        <v>148</v>
      </c>
      <c r="S60" s="24">
        <f t="shared" si="5"/>
        <v>148</v>
      </c>
      <c r="T60" s="24"/>
      <c r="U60" s="21"/>
      <c r="V60" s="23"/>
    </row>
    <row r="61" spans="1:22" ht="18" customHeight="1">
      <c r="A61" s="59"/>
      <c r="B61" s="60"/>
      <c r="C61" s="66">
        <f>P43</f>
        <v>1</v>
      </c>
      <c r="D61" s="60" t="s">
        <v>44</v>
      </c>
      <c r="E61" s="60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>
        <f t="shared" si="4"/>
        <v>0</v>
      </c>
      <c r="Q61" s="12"/>
      <c r="R61" s="25">
        <f>0.4*R60</f>
        <v>59.2</v>
      </c>
      <c r="S61" s="25">
        <f t="shared" si="5"/>
        <v>59.2</v>
      </c>
      <c r="T61" s="25"/>
      <c r="U61" s="1"/>
      <c r="V61" s="2"/>
    </row>
    <row r="62" spans="1:22" ht="18" customHeight="1" thickBot="1">
      <c r="A62" s="55"/>
      <c r="B62" s="11"/>
      <c r="C62" s="67">
        <f>P44</f>
        <v>1</v>
      </c>
      <c r="D62" s="11" t="s">
        <v>45</v>
      </c>
      <c r="E62" s="11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>
        <f t="shared" si="4"/>
        <v>0</v>
      </c>
      <c r="Q62" s="57"/>
      <c r="R62" s="58">
        <f>0.25*R60</f>
        <v>37</v>
      </c>
      <c r="S62" s="58">
        <f t="shared" si="5"/>
        <v>37</v>
      </c>
      <c r="T62" s="58"/>
      <c r="U62" s="5"/>
      <c r="V62" s="6"/>
    </row>
    <row r="63" spans="1:22" ht="18" customHeight="1">
      <c r="A63" s="8">
        <v>500</v>
      </c>
      <c r="B63" s="9" t="s">
        <v>11</v>
      </c>
      <c r="C63" s="62">
        <f>D44</f>
        <v>120</v>
      </c>
      <c r="D63" s="1" t="s">
        <v>16</v>
      </c>
      <c r="E63" s="1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>
        <f t="shared" si="4"/>
        <v>0</v>
      </c>
      <c r="Q63" s="12"/>
      <c r="R63" s="27">
        <v>50</v>
      </c>
      <c r="S63" s="25">
        <f>(C63*R63)</f>
        <v>6000</v>
      </c>
      <c r="T63" s="25"/>
      <c r="U63" s="1"/>
      <c r="V63" s="2"/>
    </row>
    <row r="64" spans="1:22" ht="18" customHeight="1">
      <c r="A64" s="8">
        <v>600</v>
      </c>
      <c r="B64" s="9" t="s">
        <v>12</v>
      </c>
      <c r="C64" s="62">
        <f>P45</f>
        <v>3</v>
      </c>
      <c r="D64" s="1" t="s">
        <v>46</v>
      </c>
      <c r="E64" s="1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f t="shared" si="4"/>
        <v>0</v>
      </c>
      <c r="Q64" s="12"/>
      <c r="R64" s="27">
        <v>5</v>
      </c>
      <c r="S64" s="25">
        <f>(C64*R64)</f>
        <v>15</v>
      </c>
      <c r="T64" s="25"/>
      <c r="U64" s="1"/>
      <c r="V64" s="2"/>
    </row>
    <row r="65" spans="1:22" ht="18" customHeight="1" thickBot="1">
      <c r="A65" s="8">
        <v>700</v>
      </c>
      <c r="B65" s="9" t="s">
        <v>13</v>
      </c>
      <c r="C65" s="62">
        <f>P45</f>
        <v>3</v>
      </c>
      <c r="D65" s="1" t="s">
        <v>46</v>
      </c>
      <c r="E65" s="1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>
        <f t="shared" si="4"/>
        <v>0</v>
      </c>
      <c r="Q65" s="12"/>
      <c r="R65" s="27">
        <v>100</v>
      </c>
      <c r="S65" s="25">
        <f>(C65*R65)</f>
        <v>300</v>
      </c>
      <c r="T65" s="25"/>
      <c r="U65" s="1"/>
      <c r="V65" s="2"/>
    </row>
    <row r="66" spans="1:22" ht="18" customHeight="1" thickBot="1">
      <c r="A66" s="20" t="s">
        <v>6</v>
      </c>
      <c r="B66" s="10" t="s">
        <v>112</v>
      </c>
      <c r="C66" s="68">
        <f>P45</f>
        <v>3</v>
      </c>
      <c r="D66" s="10" t="s">
        <v>46</v>
      </c>
      <c r="E66" s="10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26">
        <f>S66/C66</f>
        <v>471.90000000000003</v>
      </c>
      <c r="S66" s="26">
        <f>SUM(S57:S62)</f>
        <v>1415.7</v>
      </c>
      <c r="T66" s="26"/>
      <c r="U66" s="3"/>
      <c r="V66" s="4"/>
    </row>
    <row r="67" spans="3:20" ht="12.75" thickBot="1">
      <c r="C67" s="69"/>
      <c r="R67" s="28"/>
      <c r="S67" s="28"/>
      <c r="T67" s="28"/>
    </row>
    <row r="68" spans="1:22" ht="18" customHeight="1" thickBot="1">
      <c r="A68" s="20" t="s">
        <v>14</v>
      </c>
      <c r="B68" s="10" t="s">
        <v>15</v>
      </c>
      <c r="C68" s="68">
        <f>P45</f>
        <v>3</v>
      </c>
      <c r="D68" s="10" t="s">
        <v>46</v>
      </c>
      <c r="E68" s="10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26">
        <f>S68/C68</f>
        <v>94843.16666666667</v>
      </c>
      <c r="S68" s="26">
        <f>S55+S56+S59+S62+S63+S64+S65</f>
        <v>284529.5</v>
      </c>
      <c r="T68" s="26"/>
      <c r="U68" s="3"/>
      <c r="V68" s="4"/>
    </row>
    <row r="71" ht="6" customHeight="1" thickBot="1"/>
    <row r="72" spans="1:22" ht="12">
      <c r="A72" s="113" t="s">
        <v>21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0"/>
    </row>
    <row r="73" spans="1:22" ht="12.75" thickBot="1">
      <c r="A73" s="115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1"/>
    </row>
    <row r="74" spans="1:22" ht="12" customHeight="1">
      <c r="A74" s="107" t="s">
        <v>43</v>
      </c>
      <c r="B74" s="95"/>
      <c r="C74" s="85" t="s">
        <v>53</v>
      </c>
      <c r="D74" s="86"/>
      <c r="E74" s="86"/>
      <c r="F74" s="86"/>
      <c r="G74" s="86"/>
      <c r="H74" s="35"/>
      <c r="I74" s="89" t="s">
        <v>20</v>
      </c>
      <c r="J74" s="89"/>
      <c r="K74" s="89"/>
      <c r="L74" s="89"/>
      <c r="M74" s="90"/>
      <c r="N74" s="90"/>
      <c r="O74" s="90"/>
      <c r="P74" s="89" t="str">
        <f>P4</f>
        <v>Name:
Student 1, Student 2, 
</v>
      </c>
      <c r="Q74" s="89"/>
      <c r="R74" s="90"/>
      <c r="S74" s="90"/>
      <c r="T74" s="33"/>
      <c r="U74" s="90" t="str">
        <f>U4</f>
        <v>SS 2010</v>
      </c>
      <c r="V74" s="95" t="s">
        <v>17</v>
      </c>
    </row>
    <row r="75" spans="1:22" ht="36" customHeight="1" thickBot="1">
      <c r="A75" s="108"/>
      <c r="B75" s="109"/>
      <c r="C75" s="87"/>
      <c r="D75" s="88"/>
      <c r="E75" s="88"/>
      <c r="F75" s="88"/>
      <c r="G75" s="88"/>
      <c r="H75" s="36"/>
      <c r="I75" s="91"/>
      <c r="J75" s="91"/>
      <c r="K75" s="91"/>
      <c r="L75" s="91"/>
      <c r="M75" s="91"/>
      <c r="N75" s="91"/>
      <c r="O75" s="91"/>
      <c r="P75" s="112"/>
      <c r="Q75" s="112"/>
      <c r="R75" s="112"/>
      <c r="S75" s="112"/>
      <c r="T75" s="34"/>
      <c r="U75" s="91"/>
      <c r="V75" s="96"/>
    </row>
    <row r="76" spans="1:22" ht="3.75" customHeight="1">
      <c r="A76" s="98"/>
      <c r="B76" s="99"/>
      <c r="C76" s="82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4"/>
    </row>
    <row r="77" spans="1:24" ht="17.25" customHeight="1">
      <c r="A77" s="8" t="s">
        <v>60</v>
      </c>
      <c r="B77" s="37" t="str">
        <f aca="true" t="shared" si="6" ref="B77:B82">B7</f>
        <v>HH XXX?????</v>
      </c>
      <c r="C77" s="40" t="s">
        <v>83</v>
      </c>
      <c r="D77" s="70">
        <f>D42</f>
        <v>200</v>
      </c>
      <c r="E77" s="43"/>
      <c r="F77" s="41" t="s">
        <v>30</v>
      </c>
      <c r="G77" s="70">
        <f aca="true" t="shared" si="7" ref="G77:G83">G42</f>
        <v>220</v>
      </c>
      <c r="H77" s="39"/>
      <c r="I77" s="41" t="s">
        <v>79</v>
      </c>
      <c r="J77" s="64">
        <f>G85</f>
        <v>240</v>
      </c>
      <c r="K77" s="41"/>
      <c r="L77" s="41" t="s">
        <v>70</v>
      </c>
      <c r="M77" s="71">
        <f>M42</f>
        <v>300</v>
      </c>
      <c r="N77" s="43"/>
      <c r="O77" s="41" t="s">
        <v>73</v>
      </c>
      <c r="P77" s="70">
        <f>P42</f>
        <v>1</v>
      </c>
      <c r="Q77" s="39"/>
      <c r="R77" s="41" t="s">
        <v>54</v>
      </c>
      <c r="S77" s="119">
        <f>S7</f>
        <v>300</v>
      </c>
      <c r="T77" s="41"/>
      <c r="U77" s="41" t="s">
        <v>55</v>
      </c>
      <c r="V77" s="120" t="str">
        <f>V7</f>
        <v> 0,xx</v>
      </c>
      <c r="X77" s="41"/>
    </row>
    <row r="78" spans="1:24" ht="17.25" customHeight="1">
      <c r="A78" s="8" t="s">
        <v>61</v>
      </c>
      <c r="B78" s="37" t="str">
        <f t="shared" si="6"/>
        <v>HH ????</v>
      </c>
      <c r="C78" s="40" t="s">
        <v>85</v>
      </c>
      <c r="D78" s="70">
        <f>D43</f>
        <v>80</v>
      </c>
      <c r="E78" s="43"/>
      <c r="F78" s="41" t="s">
        <v>32</v>
      </c>
      <c r="G78" s="70">
        <f t="shared" si="7"/>
        <v>10</v>
      </c>
      <c r="H78" s="39"/>
      <c r="I78" s="41" t="s">
        <v>80</v>
      </c>
      <c r="J78" s="70">
        <f>J43</f>
        <v>3</v>
      </c>
      <c r="K78" s="41"/>
      <c r="L78" s="41" t="s">
        <v>71</v>
      </c>
      <c r="M78" s="71">
        <f>M43</f>
        <v>10</v>
      </c>
      <c r="N78" s="43"/>
      <c r="O78" s="41" t="s">
        <v>74</v>
      </c>
      <c r="P78" s="70">
        <f>P43</f>
        <v>1</v>
      </c>
      <c r="Q78" s="39"/>
      <c r="R78" s="41" t="s">
        <v>56</v>
      </c>
      <c r="S78" s="119" t="str">
        <f>S8</f>
        <v>0,xx</v>
      </c>
      <c r="T78" s="41"/>
      <c r="U78" s="41" t="s">
        <v>87</v>
      </c>
      <c r="V78" s="120" t="str">
        <f>V8</f>
        <v> 0,xx</v>
      </c>
      <c r="X78" s="41"/>
    </row>
    <row r="79" spans="1:24" ht="17.25" customHeight="1">
      <c r="A79" s="8" t="s">
        <v>62</v>
      </c>
      <c r="B79" s="37" t="str">
        <f t="shared" si="6"/>
        <v>über Durchschnitt ????</v>
      </c>
      <c r="C79" s="40" t="s">
        <v>84</v>
      </c>
      <c r="D79" s="70">
        <f>D44</f>
        <v>120</v>
      </c>
      <c r="E79" s="43"/>
      <c r="F79" s="41" t="s">
        <v>33</v>
      </c>
      <c r="G79" s="70">
        <f t="shared" si="7"/>
        <v>0</v>
      </c>
      <c r="H79" s="39"/>
      <c r="I79" s="45" t="s">
        <v>81</v>
      </c>
      <c r="J79" s="72">
        <f>J44</f>
        <v>1</v>
      </c>
      <c r="K79" s="41"/>
      <c r="L79" s="45" t="s">
        <v>72</v>
      </c>
      <c r="M79" s="73">
        <f>M44</f>
        <v>5</v>
      </c>
      <c r="N79" s="43"/>
      <c r="O79" s="45" t="s">
        <v>75</v>
      </c>
      <c r="P79" s="72">
        <f>P44</f>
        <v>1</v>
      </c>
      <c r="Q79" s="39"/>
      <c r="R79" s="41" t="s">
        <v>39</v>
      </c>
      <c r="S79" s="119" t="str">
        <f>S9</f>
        <v>0,xx</v>
      </c>
      <c r="T79" s="41"/>
      <c r="U79" s="41" t="s">
        <v>40</v>
      </c>
      <c r="V79" s="120" t="str">
        <f>V9</f>
        <v> 0,xx</v>
      </c>
      <c r="X79" s="41"/>
    </row>
    <row r="80" spans="1:24" ht="17.25" customHeight="1">
      <c r="A80" s="8" t="s">
        <v>63</v>
      </c>
      <c r="B80" s="37" t="str">
        <f t="shared" si="6"/>
        <v>Durchschnitt ????</v>
      </c>
      <c r="C80" s="40"/>
      <c r="D80" s="43"/>
      <c r="E80" s="43"/>
      <c r="F80" s="41" t="s">
        <v>34</v>
      </c>
      <c r="G80" s="70">
        <f t="shared" si="7"/>
        <v>0</v>
      </c>
      <c r="H80" s="39"/>
      <c r="I80" s="41"/>
      <c r="J80" s="43">
        <f>SUM(J77:J79)</f>
        <v>244</v>
      </c>
      <c r="K80" s="41"/>
      <c r="L80" s="41" t="s">
        <v>86</v>
      </c>
      <c r="M80" s="44">
        <f>SUM(M77:M79)</f>
        <v>315</v>
      </c>
      <c r="N80" s="43"/>
      <c r="O80" s="41"/>
      <c r="P80" s="43">
        <f>SUM(P77:P79)</f>
        <v>3</v>
      </c>
      <c r="Q80" s="39"/>
      <c r="R80" s="41" t="s">
        <v>37</v>
      </c>
      <c r="S80" s="119" t="str">
        <f>S10</f>
        <v>0,xx</v>
      </c>
      <c r="T80" s="41"/>
      <c r="U80" s="41" t="s">
        <v>38</v>
      </c>
      <c r="V80" s="120">
        <f>V10</f>
        <v>1</v>
      </c>
      <c r="X80" s="41"/>
    </row>
    <row r="81" spans="1:24" ht="17.25" customHeight="1">
      <c r="A81" s="8" t="s">
        <v>64</v>
      </c>
      <c r="B81" s="37" t="str">
        <f t="shared" si="6"/>
        <v>Durchschnitt ????</v>
      </c>
      <c r="C81" s="40"/>
      <c r="D81" s="43"/>
      <c r="E81" s="43"/>
      <c r="F81" s="41" t="s">
        <v>35</v>
      </c>
      <c r="G81" s="70">
        <f t="shared" si="7"/>
        <v>0</v>
      </c>
      <c r="H81" s="39"/>
      <c r="I81" s="41"/>
      <c r="J81" s="39"/>
      <c r="K81" s="41"/>
      <c r="L81" s="41"/>
      <c r="M81" s="41"/>
      <c r="N81" s="43"/>
      <c r="O81" s="41"/>
      <c r="P81" s="43"/>
      <c r="Q81" s="39"/>
      <c r="R81" s="41" t="s">
        <v>41</v>
      </c>
      <c r="S81" s="119" t="str">
        <f>S11</f>
        <v>0,xx</v>
      </c>
      <c r="T81" s="41"/>
      <c r="U81" s="41" t="s">
        <v>42</v>
      </c>
      <c r="V81" s="120" t="str">
        <f>V11</f>
        <v> 0,xx</v>
      </c>
      <c r="X81" s="41"/>
    </row>
    <row r="82" spans="1:25" ht="17.25" customHeight="1">
      <c r="A82" s="8" t="s">
        <v>65</v>
      </c>
      <c r="B82" s="37" t="str">
        <f t="shared" si="6"/>
        <v>20xx - 20xx ????</v>
      </c>
      <c r="C82" s="40"/>
      <c r="D82" s="43"/>
      <c r="E82" s="43"/>
      <c r="F82" s="41" t="s">
        <v>36</v>
      </c>
      <c r="G82" s="70">
        <f t="shared" si="7"/>
        <v>0</v>
      </c>
      <c r="H82" s="39"/>
      <c r="I82" s="41" t="s">
        <v>93</v>
      </c>
      <c r="J82" s="70">
        <f>J47</f>
        <v>1</v>
      </c>
      <c r="K82" s="41"/>
      <c r="L82" s="41" t="s">
        <v>88</v>
      </c>
      <c r="M82" s="70">
        <f>M47</f>
        <v>1</v>
      </c>
      <c r="N82" s="43"/>
      <c r="O82" s="41" t="s">
        <v>82</v>
      </c>
      <c r="P82" s="70">
        <f>P47</f>
        <v>1</v>
      </c>
      <c r="Q82" s="39"/>
      <c r="R82" s="41"/>
      <c r="S82" s="119"/>
      <c r="T82" s="41"/>
      <c r="U82" s="41"/>
      <c r="V82" s="120"/>
      <c r="X82" s="41"/>
      <c r="Y82" s="41"/>
    </row>
    <row r="83" spans="1:25" ht="17.25" customHeight="1">
      <c r="A83" s="8"/>
      <c r="B83" s="37"/>
      <c r="C83" s="40"/>
      <c r="D83" s="43"/>
      <c r="E83" s="39"/>
      <c r="F83" s="41" t="s">
        <v>31</v>
      </c>
      <c r="G83" s="70">
        <f t="shared" si="7"/>
        <v>10</v>
      </c>
      <c r="H83" s="39"/>
      <c r="I83" s="41" t="s">
        <v>94</v>
      </c>
      <c r="J83" s="70">
        <f>J48</f>
        <v>1</v>
      </c>
      <c r="K83" s="41"/>
      <c r="L83" s="41" t="s">
        <v>89</v>
      </c>
      <c r="M83" s="70">
        <f>M48</f>
        <v>2</v>
      </c>
      <c r="N83" s="39"/>
      <c r="O83" s="41" t="s">
        <v>91</v>
      </c>
      <c r="P83" s="70">
        <f>P48</f>
        <v>1</v>
      </c>
      <c r="Q83" s="39"/>
      <c r="R83" s="41" t="s">
        <v>78</v>
      </c>
      <c r="S83" s="119" t="str">
        <f>S13</f>
        <v>0,xx</v>
      </c>
      <c r="T83" s="41"/>
      <c r="U83" s="41" t="s">
        <v>58</v>
      </c>
      <c r="V83" s="120" t="str">
        <f>V13</f>
        <v> 0,xx</v>
      </c>
      <c r="X83" s="41"/>
      <c r="Y83" s="41"/>
    </row>
    <row r="84" spans="1:25" ht="17.25" customHeight="1">
      <c r="A84" s="8" t="str">
        <f>A14</f>
        <v>Kostenstand: xx/20xx</v>
      </c>
      <c r="B84" s="37"/>
      <c r="C84" s="40"/>
      <c r="D84" s="39"/>
      <c r="E84" s="39"/>
      <c r="F84" s="45"/>
      <c r="G84" s="45"/>
      <c r="H84" s="39"/>
      <c r="I84" s="45" t="s">
        <v>95</v>
      </c>
      <c r="J84" s="72">
        <f>J49</f>
        <v>1</v>
      </c>
      <c r="K84" s="41"/>
      <c r="L84" s="45" t="s">
        <v>90</v>
      </c>
      <c r="M84" s="72">
        <f>M49</f>
        <v>1</v>
      </c>
      <c r="N84" s="39"/>
      <c r="O84" s="45" t="s">
        <v>92</v>
      </c>
      <c r="P84" s="72">
        <f>P49</f>
        <v>1</v>
      </c>
      <c r="Q84" s="39"/>
      <c r="R84" s="41" t="s">
        <v>77</v>
      </c>
      <c r="S84" s="119" t="str">
        <f>S14</f>
        <v>0,xx</v>
      </c>
      <c r="T84" s="41"/>
      <c r="U84" s="41" t="s">
        <v>57</v>
      </c>
      <c r="V84" s="120" t="str">
        <f>V14</f>
        <v> 0,xx</v>
      </c>
      <c r="X84" s="41"/>
      <c r="Y84" s="41"/>
    </row>
    <row r="85" spans="1:25" ht="17.25" customHeight="1">
      <c r="A85" s="8" t="str">
        <f>A15</f>
        <v>Kostenangaben in Euro inkl. 19% MWSt</v>
      </c>
      <c r="B85" s="37"/>
      <c r="C85" s="40" t="s">
        <v>104</v>
      </c>
      <c r="D85" s="70">
        <f>D50</f>
        <v>100</v>
      </c>
      <c r="E85" s="39"/>
      <c r="F85" s="41" t="s">
        <v>79</v>
      </c>
      <c r="G85" s="43">
        <f>SUM(G77:G84)</f>
        <v>240</v>
      </c>
      <c r="H85" s="39"/>
      <c r="I85" s="41" t="s">
        <v>96</v>
      </c>
      <c r="J85" s="43">
        <f>SUM(J82:J84)</f>
        <v>3</v>
      </c>
      <c r="K85" s="41"/>
      <c r="L85" s="41" t="s">
        <v>98</v>
      </c>
      <c r="M85" s="43">
        <f>SUM(M82:M84)</f>
        <v>4</v>
      </c>
      <c r="N85" s="39"/>
      <c r="O85" s="41" t="s">
        <v>97</v>
      </c>
      <c r="P85" s="43">
        <f>SUM(P82:P84)</f>
        <v>3</v>
      </c>
      <c r="Q85" s="39"/>
      <c r="R85" s="41"/>
      <c r="S85" s="41"/>
      <c r="T85" s="41"/>
      <c r="U85" s="41"/>
      <c r="V85" s="42"/>
      <c r="X85" s="41"/>
      <c r="Y85" s="41"/>
    </row>
    <row r="86" spans="1:22" ht="3.75" customHeight="1" thickBot="1">
      <c r="A86" s="8"/>
      <c r="B86" s="37"/>
      <c r="C86" s="38"/>
      <c r="D86" s="39"/>
      <c r="E86" s="39"/>
      <c r="F86" s="39"/>
      <c r="G86" s="39"/>
      <c r="H86" s="39"/>
      <c r="I86" s="41"/>
      <c r="J86" s="43"/>
      <c r="K86" s="41"/>
      <c r="L86" s="41"/>
      <c r="M86" s="43"/>
      <c r="N86" s="39"/>
      <c r="O86" s="41"/>
      <c r="P86" s="43"/>
      <c r="Q86" s="39"/>
      <c r="R86" s="41"/>
      <c r="S86" s="41"/>
      <c r="T86" s="41"/>
      <c r="U86" s="41"/>
      <c r="V86" s="42"/>
    </row>
    <row r="87" spans="1:22" ht="18" customHeight="1">
      <c r="A87" s="100" t="s">
        <v>22</v>
      </c>
      <c r="B87" s="104" t="s">
        <v>110</v>
      </c>
      <c r="C87" s="100" t="s">
        <v>1</v>
      </c>
      <c r="D87" s="97" t="s">
        <v>2</v>
      </c>
      <c r="E87" s="30"/>
      <c r="F87" s="97" t="s">
        <v>109</v>
      </c>
      <c r="G87" s="106"/>
      <c r="H87" s="106"/>
      <c r="I87" s="106"/>
      <c r="J87" s="106"/>
      <c r="K87" s="106"/>
      <c r="L87" s="106"/>
      <c r="M87" s="106"/>
      <c r="N87" s="106"/>
      <c r="O87" s="106"/>
      <c r="P87" s="78" t="s">
        <v>7</v>
      </c>
      <c r="Q87" s="29"/>
      <c r="R87" s="78" t="s">
        <v>108</v>
      </c>
      <c r="S87" s="102" t="s">
        <v>3</v>
      </c>
      <c r="T87" s="31"/>
      <c r="U87" s="78" t="s">
        <v>4</v>
      </c>
      <c r="V87" s="80" t="s">
        <v>5</v>
      </c>
    </row>
    <row r="88" spans="1:22" ht="18" customHeight="1">
      <c r="A88" s="101"/>
      <c r="B88" s="105"/>
      <c r="C88" s="101"/>
      <c r="D88" s="79"/>
      <c r="E88" s="19"/>
      <c r="F88" s="19">
        <v>1</v>
      </c>
      <c r="G88" s="19">
        <v>2</v>
      </c>
      <c r="H88" s="19"/>
      <c r="I88" s="19">
        <v>3</v>
      </c>
      <c r="J88" s="19">
        <v>4</v>
      </c>
      <c r="K88" s="19"/>
      <c r="L88" s="19">
        <v>5</v>
      </c>
      <c r="M88" s="19">
        <v>6</v>
      </c>
      <c r="N88" s="19"/>
      <c r="O88" s="19">
        <v>7</v>
      </c>
      <c r="P88" s="79"/>
      <c r="Q88" s="19"/>
      <c r="R88" s="79"/>
      <c r="S88" s="103"/>
      <c r="T88" s="32"/>
      <c r="U88" s="79"/>
      <c r="V88" s="81"/>
    </row>
    <row r="89" spans="1:22" ht="18" customHeight="1" thickBot="1">
      <c r="A89" s="17"/>
      <c r="B89" s="18" t="s">
        <v>52</v>
      </c>
      <c r="C89" s="17"/>
      <c r="D89" s="7"/>
      <c r="E89" s="7"/>
      <c r="F89" s="7" t="str">
        <f>F19</f>
        <v>1300-234</v>
      </c>
      <c r="G89" s="7" t="str">
        <f>G19</f>
        <v>xxxx-xx</v>
      </c>
      <c r="H89" s="7"/>
      <c r="I89" s="7" t="str">
        <f>I19</f>
        <v>xxxx-xx</v>
      </c>
      <c r="J89" s="7" t="str">
        <f>J19</f>
        <v>xxxx-xx</v>
      </c>
      <c r="K89" s="7"/>
      <c r="L89" s="7" t="str">
        <f>L19</f>
        <v>xxxx-xx</v>
      </c>
      <c r="M89" s="7" t="str">
        <f>M19</f>
        <v>xxxx-xx</v>
      </c>
      <c r="N89" s="7"/>
      <c r="O89" s="7" t="str">
        <f>O19</f>
        <v>xxxx-xx</v>
      </c>
      <c r="P89" s="7"/>
      <c r="Q89" s="7"/>
      <c r="R89" s="7"/>
      <c r="S89" s="15"/>
      <c r="T89" s="15"/>
      <c r="U89" s="7"/>
      <c r="V89" s="16"/>
    </row>
    <row r="90" spans="1:22" ht="18" customHeight="1">
      <c r="A90" s="8">
        <v>100</v>
      </c>
      <c r="B90" s="9" t="s">
        <v>8</v>
      </c>
      <c r="C90" s="62">
        <f>D77</f>
        <v>200</v>
      </c>
      <c r="D90" s="1" t="s">
        <v>10</v>
      </c>
      <c r="E90" s="1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>
        <f aca="true" t="shared" si="8" ref="P90:P100">SUM(F90:O90)/7</f>
        <v>0</v>
      </c>
      <c r="Q90" s="12"/>
      <c r="R90" s="27">
        <f>140400/108</f>
        <v>1300</v>
      </c>
      <c r="S90" s="25">
        <f>(C90*R90)</f>
        <v>260000</v>
      </c>
      <c r="T90" s="25"/>
      <c r="U90" s="1"/>
      <c r="V90" s="2"/>
    </row>
    <row r="91" spans="1:22" ht="18" customHeight="1" thickBot="1">
      <c r="A91" s="8">
        <v>200</v>
      </c>
      <c r="B91" s="9" t="s">
        <v>9</v>
      </c>
      <c r="C91" s="62">
        <f>D77</f>
        <v>200</v>
      </c>
      <c r="D91" s="1" t="s">
        <v>10</v>
      </c>
      <c r="E91" s="1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>
        <f t="shared" si="8"/>
        <v>0</v>
      </c>
      <c r="Q91" s="12"/>
      <c r="R91" s="27">
        <v>90</v>
      </c>
      <c r="S91" s="25">
        <f>(C91*R91)</f>
        <v>18000</v>
      </c>
      <c r="T91" s="25"/>
      <c r="U91" s="1"/>
      <c r="V91" s="2"/>
    </row>
    <row r="92" spans="1:22" ht="18" customHeight="1">
      <c r="A92" s="52">
        <v>300</v>
      </c>
      <c r="B92" s="53" t="s">
        <v>105</v>
      </c>
      <c r="C92" s="65">
        <f>J77</f>
        <v>240</v>
      </c>
      <c r="D92" s="53" t="s">
        <v>47</v>
      </c>
      <c r="E92" s="53"/>
      <c r="F92" s="22">
        <v>1000</v>
      </c>
      <c r="G92" s="22"/>
      <c r="H92" s="22"/>
      <c r="I92" s="22"/>
      <c r="J92" s="22"/>
      <c r="K92" s="22"/>
      <c r="L92" s="22"/>
      <c r="M92" s="22"/>
      <c r="N92" s="22"/>
      <c r="O92" s="22"/>
      <c r="P92" s="22">
        <f t="shared" si="8"/>
        <v>142.85714285714286</v>
      </c>
      <c r="Q92" s="22"/>
      <c r="R92" s="24">
        <v>900</v>
      </c>
      <c r="S92" s="24">
        <f aca="true" t="shared" si="9" ref="S92:S97">R92*C92</f>
        <v>216000</v>
      </c>
      <c r="T92" s="24"/>
      <c r="U92" s="21"/>
      <c r="V92" s="23"/>
    </row>
    <row r="93" spans="1:22" ht="18" customHeight="1">
      <c r="A93" s="59"/>
      <c r="B93" s="60"/>
      <c r="C93" s="66">
        <f>J78</f>
        <v>3</v>
      </c>
      <c r="D93" s="60" t="s">
        <v>48</v>
      </c>
      <c r="E93" s="60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>
        <f t="shared" si="8"/>
        <v>0</v>
      </c>
      <c r="Q93" s="12"/>
      <c r="R93" s="25">
        <f>0.4*R92</f>
        <v>360</v>
      </c>
      <c r="S93" s="25">
        <f t="shared" si="9"/>
        <v>1080</v>
      </c>
      <c r="T93" s="25"/>
      <c r="U93" s="1"/>
      <c r="V93" s="2"/>
    </row>
    <row r="94" spans="1:22" ht="18" customHeight="1" thickBot="1">
      <c r="A94" s="55"/>
      <c r="B94" s="11"/>
      <c r="C94" s="67">
        <f>J79</f>
        <v>1</v>
      </c>
      <c r="D94" s="11" t="s">
        <v>49</v>
      </c>
      <c r="E94" s="11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>
        <f t="shared" si="8"/>
        <v>0</v>
      </c>
      <c r="Q94" s="57"/>
      <c r="R94" s="58">
        <f>0.25*R92</f>
        <v>225</v>
      </c>
      <c r="S94" s="58">
        <f t="shared" si="9"/>
        <v>225</v>
      </c>
      <c r="T94" s="58"/>
      <c r="U94" s="5"/>
      <c r="V94" s="6"/>
    </row>
    <row r="95" spans="1:22" ht="18" customHeight="1">
      <c r="A95" s="52">
        <v>400</v>
      </c>
      <c r="B95" s="53" t="s">
        <v>111</v>
      </c>
      <c r="C95" s="65">
        <f>J77</f>
        <v>240</v>
      </c>
      <c r="D95" s="53" t="s">
        <v>47</v>
      </c>
      <c r="E95" s="53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>
        <f t="shared" si="8"/>
        <v>0</v>
      </c>
      <c r="Q95" s="22"/>
      <c r="R95" s="24">
        <v>200</v>
      </c>
      <c r="S95" s="24">
        <f t="shared" si="9"/>
        <v>48000</v>
      </c>
      <c r="T95" s="24"/>
      <c r="U95" s="21"/>
      <c r="V95" s="23"/>
    </row>
    <row r="96" spans="1:22" ht="18" customHeight="1">
      <c r="A96" s="59"/>
      <c r="B96" s="60"/>
      <c r="C96" s="66">
        <f>J78</f>
        <v>3</v>
      </c>
      <c r="D96" s="60" t="s">
        <v>48</v>
      </c>
      <c r="E96" s="60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>
        <f t="shared" si="8"/>
        <v>0</v>
      </c>
      <c r="Q96" s="12"/>
      <c r="R96" s="25">
        <f>0.4*R95</f>
        <v>80</v>
      </c>
      <c r="S96" s="25">
        <f t="shared" si="9"/>
        <v>240</v>
      </c>
      <c r="T96" s="25"/>
      <c r="U96" s="1"/>
      <c r="V96" s="2"/>
    </row>
    <row r="97" spans="1:22" ht="18" customHeight="1" thickBot="1">
      <c r="A97" s="55"/>
      <c r="B97" s="11"/>
      <c r="C97" s="67">
        <f>J79</f>
        <v>1</v>
      </c>
      <c r="D97" s="11" t="s">
        <v>49</v>
      </c>
      <c r="E97" s="11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>
        <f t="shared" si="8"/>
        <v>0</v>
      </c>
      <c r="Q97" s="57"/>
      <c r="R97" s="58">
        <f>0.25*R95</f>
        <v>50</v>
      </c>
      <c r="S97" s="58">
        <f t="shared" si="9"/>
        <v>50</v>
      </c>
      <c r="T97" s="58"/>
      <c r="U97" s="5"/>
      <c r="V97" s="6"/>
    </row>
    <row r="98" spans="1:22" ht="18" customHeight="1">
      <c r="A98" s="8">
        <v>500</v>
      </c>
      <c r="B98" s="9" t="s">
        <v>11</v>
      </c>
      <c r="C98" s="62">
        <f>D79</f>
        <v>120</v>
      </c>
      <c r="D98" s="1" t="s">
        <v>16</v>
      </c>
      <c r="E98" s="1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>
        <f t="shared" si="8"/>
        <v>0</v>
      </c>
      <c r="Q98" s="12"/>
      <c r="R98" s="27">
        <v>50</v>
      </c>
      <c r="S98" s="25">
        <f>(C98*R98)</f>
        <v>6000</v>
      </c>
      <c r="T98" s="25"/>
      <c r="U98" s="1"/>
      <c r="V98" s="2"/>
    </row>
    <row r="99" spans="1:22" ht="18" customHeight="1">
      <c r="A99" s="8">
        <v>600</v>
      </c>
      <c r="B99" s="9" t="s">
        <v>12</v>
      </c>
      <c r="C99" s="62">
        <f>J80</f>
        <v>244</v>
      </c>
      <c r="D99" s="1" t="s">
        <v>50</v>
      </c>
      <c r="E99" s="1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>
        <f t="shared" si="8"/>
        <v>0</v>
      </c>
      <c r="Q99" s="12"/>
      <c r="R99" s="27">
        <v>10</v>
      </c>
      <c r="S99" s="25">
        <f>(C99*R99)</f>
        <v>2440</v>
      </c>
      <c r="T99" s="25"/>
      <c r="U99" s="1"/>
      <c r="V99" s="2"/>
    </row>
    <row r="100" spans="1:22" ht="18" customHeight="1" thickBot="1">
      <c r="A100" s="8">
        <v>700</v>
      </c>
      <c r="B100" s="9" t="s">
        <v>13</v>
      </c>
      <c r="C100" s="62">
        <f>J80</f>
        <v>244</v>
      </c>
      <c r="D100" s="1" t="s">
        <v>50</v>
      </c>
      <c r="E100" s="1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>
        <f t="shared" si="8"/>
        <v>0</v>
      </c>
      <c r="Q100" s="12"/>
      <c r="R100" s="27">
        <v>150</v>
      </c>
      <c r="S100" s="25">
        <f>(C100*R100)</f>
        <v>36600</v>
      </c>
      <c r="T100" s="25"/>
      <c r="U100" s="1"/>
      <c r="V100" s="2"/>
    </row>
    <row r="101" spans="1:22" ht="18" customHeight="1" thickBot="1">
      <c r="A101" s="20" t="s">
        <v>6</v>
      </c>
      <c r="B101" s="10" t="s">
        <v>112</v>
      </c>
      <c r="C101" s="68">
        <f>J80</f>
        <v>244</v>
      </c>
      <c r="D101" s="10" t="s">
        <v>50</v>
      </c>
      <c r="E101" s="10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26">
        <f>S101/C101</f>
        <v>1088.5040983606557</v>
      </c>
      <c r="S101" s="26">
        <f>SUM(S92:S97)</f>
        <v>265595</v>
      </c>
      <c r="T101" s="26"/>
      <c r="U101" s="3"/>
      <c r="V101" s="4"/>
    </row>
    <row r="102" spans="3:20" ht="12.75" thickBot="1">
      <c r="C102" s="69"/>
      <c r="R102" s="28"/>
      <c r="S102" s="28"/>
      <c r="T102" s="28"/>
    </row>
    <row r="103" spans="1:22" ht="18" customHeight="1" thickBot="1">
      <c r="A103" s="20" t="s">
        <v>14</v>
      </c>
      <c r="B103" s="10" t="s">
        <v>15</v>
      </c>
      <c r="C103" s="68">
        <f>J80</f>
        <v>244</v>
      </c>
      <c r="D103" s="10" t="s">
        <v>50</v>
      </c>
      <c r="E103" s="10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26">
        <f>S103/C103</f>
        <v>1325.061475409836</v>
      </c>
      <c r="S103" s="26">
        <f>S90+S91+S94+S97+S98+S99+S100</f>
        <v>323315</v>
      </c>
      <c r="T103" s="26"/>
      <c r="U103" s="3"/>
      <c r="V103" s="4"/>
    </row>
  </sheetData>
  <mergeCells count="60">
    <mergeCell ref="V87:V88"/>
    <mergeCell ref="I74:O75"/>
    <mergeCell ref="A2:U3"/>
    <mergeCell ref="A37:U38"/>
    <mergeCell ref="F87:O87"/>
    <mergeCell ref="P87:P88"/>
    <mergeCell ref="R87:R88"/>
    <mergeCell ref="S87:S88"/>
    <mergeCell ref="A87:A88"/>
    <mergeCell ref="V2:V3"/>
    <mergeCell ref="B87:B88"/>
    <mergeCell ref="C87:C88"/>
    <mergeCell ref="D87:D88"/>
    <mergeCell ref="U74:U75"/>
    <mergeCell ref="U87:U88"/>
    <mergeCell ref="V74:V75"/>
    <mergeCell ref="A76:B76"/>
    <mergeCell ref="C76:V76"/>
    <mergeCell ref="A74:B75"/>
    <mergeCell ref="C74:G75"/>
    <mergeCell ref="P74:S75"/>
    <mergeCell ref="A72:U73"/>
    <mergeCell ref="V72:V73"/>
    <mergeCell ref="A52:A53"/>
    <mergeCell ref="B52:B53"/>
    <mergeCell ref="C52:C53"/>
    <mergeCell ref="D52:D53"/>
    <mergeCell ref="F52:O52"/>
    <mergeCell ref="P52:P53"/>
    <mergeCell ref="S52:S53"/>
    <mergeCell ref="F17:O17"/>
    <mergeCell ref="A4:B5"/>
    <mergeCell ref="R52:R53"/>
    <mergeCell ref="V37:V38"/>
    <mergeCell ref="A39:B40"/>
    <mergeCell ref="C39:G40"/>
    <mergeCell ref="I39:O40"/>
    <mergeCell ref="P39:S40"/>
    <mergeCell ref="U39:U40"/>
    <mergeCell ref="V39:V40"/>
    <mergeCell ref="A6:B6"/>
    <mergeCell ref="A41:B41"/>
    <mergeCell ref="C41:V41"/>
    <mergeCell ref="U17:U18"/>
    <mergeCell ref="V17:V18"/>
    <mergeCell ref="A17:A18"/>
    <mergeCell ref="R17:R18"/>
    <mergeCell ref="S17:S18"/>
    <mergeCell ref="B17:B18"/>
    <mergeCell ref="C17:C18"/>
    <mergeCell ref="U52:U53"/>
    <mergeCell ref="V52:V53"/>
    <mergeCell ref="C6:V6"/>
    <mergeCell ref="C4:G5"/>
    <mergeCell ref="I4:O5"/>
    <mergeCell ref="P4:S5"/>
    <mergeCell ref="P17:P18"/>
    <mergeCell ref="U4:U5"/>
    <mergeCell ref="V4:V5"/>
    <mergeCell ref="D17:D18"/>
  </mergeCells>
  <printOptions horizontalCentered="1"/>
  <pageMargins left="0.3937007874015748" right="0.3937007874015748" top="0.984251968503937" bottom="0.984251968503937" header="0.5118110236220472" footer="0.5118110236220472"/>
  <pageSetup fitToHeight="0" fitToWidth="1" horizontalDpi="600" verticalDpi="600" orientation="landscape" paperSize="9" scale="65"/>
  <rowBreaks count="2" manualBreakCount="2">
    <brk id="35" max="255" man="1"/>
    <brk id="7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Schröder</dc:creator>
  <cp:keywords/>
  <dc:description/>
  <cp:lastModifiedBy>Department Architektur Bauoekonomie</cp:lastModifiedBy>
  <cp:lastPrinted>2008-05-19T07:17:21Z</cp:lastPrinted>
  <dcterms:created xsi:type="dcterms:W3CDTF">2002-06-10T18:19:04Z</dcterms:created>
  <dcterms:modified xsi:type="dcterms:W3CDTF">2010-06-21T15:15:47Z</dcterms:modified>
  <cp:category/>
  <cp:version/>
  <cp:contentType/>
  <cp:contentStatus/>
</cp:coreProperties>
</file>