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7740" windowHeight="26420" tabRatio="898" activeTab="0"/>
  </bookViews>
  <sheets>
    <sheet name="Ebene2" sheetId="1" r:id="rId1"/>
    <sheet name="Ebene3+4" sheetId="2" r:id="rId2"/>
  </sheets>
  <definedNames>
    <definedName name="_xlnm.Print_Area" localSheetId="0">'Ebene2'!$A$1:$AJ$41</definedName>
    <definedName name="_xlnm.Print_Area" localSheetId="1">'Ebene3+4'!$A$2:$AI$193</definedName>
    <definedName name="_xlnm.Print_Titles" localSheetId="1">'Ebene3+4'!$2:$19</definedName>
  </definedNames>
  <calcPr fullCalcOnLoad="1"/>
</workbook>
</file>

<file path=xl/sharedStrings.xml><?xml version="1.0" encoding="utf-8"?>
<sst xmlns="http://schemas.openxmlformats.org/spreadsheetml/2006/main" count="558" uniqueCount="258">
  <si>
    <t>Eigenstromversorgungsanlagen</t>
  </si>
  <si>
    <t>Niederspannungsschaltungen</t>
  </si>
  <si>
    <t>Niederspannungsinstallationen</t>
  </si>
  <si>
    <t>Beleuchtungen</t>
  </si>
  <si>
    <t>Blitzschutz-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</si>
  <si>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</si>
  <si>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</si>
  <si>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</si>
  <si>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</si>
  <si>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</si>
  <si>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Ferseh- und Antennenanlagen</t>
  </si>
  <si>
    <t>Gefahrenmelde- und Alarmanlagen</t>
  </si>
  <si>
    <t>Übertragungsnetze</t>
  </si>
  <si>
    <t>5100-27</t>
  </si>
  <si>
    <t>gewichteter Mittel-
wert</t>
  </si>
  <si>
    <t>Tragende Außenwände: KG:WU-Beton Stahlbeton B25 mit BST 500 S, Polysterol-Hartschaumdämmung, Fassadenputz, Innen Mineralputz, d=24cm (Beispieltext)</t>
  </si>
  <si>
    <t>Nichttragende Außenwände: Hochlochziegel 12-0,8-5df, d=24cm, nach DIN 1053 (Beispieltext)</t>
  </si>
  <si>
    <t>Außenstützen: Stahlbeton B25 mit BST 500 S als Sichtbetonstütze, 20cm x 30cm (Beispieltext)</t>
  </si>
  <si>
    <t>DIN
276</t>
  </si>
  <si>
    <t>DIN 276</t>
  </si>
  <si>
    <t>Kosten</t>
  </si>
  <si>
    <t>%-Anteil
an KGr.
300+400</t>
  </si>
  <si>
    <t>Bemer-
kungen</t>
  </si>
  <si>
    <t>300+400</t>
  </si>
  <si>
    <t>Baugrube</t>
  </si>
  <si>
    <t>Gründung</t>
  </si>
  <si>
    <t>Außenwände</t>
  </si>
  <si>
    <t>über Durchschnitt ????</t>
  </si>
  <si>
    <t>UBF:</t>
  </si>
  <si>
    <t>NF3 a:</t>
  </si>
  <si>
    <t>NF c:</t>
  </si>
  <si>
    <t>BRI c:</t>
  </si>
  <si>
    <t>BGF c:</t>
  </si>
  <si>
    <t>VFa/BGFa:</t>
  </si>
  <si>
    <t>VF/BGF:</t>
  </si>
  <si>
    <t>Konjunktur</t>
  </si>
  <si>
    <t>Durchschnitt ????</t>
  </si>
  <si>
    <t>Ausstattungen und Kunstwerke</t>
  </si>
  <si>
    <t>Baunebenkosten</t>
  </si>
  <si>
    <t>Automationssysteme</t>
  </si>
  <si>
    <t>Leistungsteile</t>
  </si>
  <si>
    <t>Zentrale Einrichtungen</t>
  </si>
  <si>
    <t>Gebäudeautomation, sonstiges</t>
  </si>
  <si>
    <t>Baustelleneinrichtung</t>
  </si>
  <si>
    <t>gewählte
Kostenkennwerte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</si>
  <si>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</si>
  <si>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Innenwände</t>
  </si>
  <si>
    <t>Decken</t>
  </si>
  <si>
    <t>Dächer</t>
  </si>
  <si>
    <t>Baukonstruktive Einbauten</t>
  </si>
  <si>
    <t>Deckenkonstruktionen: Beschreibung 2</t>
  </si>
  <si>
    <t>Dachkonstruktionen: Kiesschüttung d=5,0cm, Polymerbitumen zweilagig, Gefälledämmung 18,0cm, Dampfsperre, Stahlbeton B25 mit BST 500 S d=20cm, unterseitig verputzt (Beispieltext)</t>
  </si>
  <si>
    <t>Deckenkonstruktionen: Beschreibung 5</t>
  </si>
  <si>
    <t>NF4 a:</t>
  </si>
  <si>
    <t>BRI:</t>
  </si>
  <si>
    <t>TFa/BGFa:</t>
  </si>
  <si>
    <t>TF/BGF:</t>
  </si>
  <si>
    <t>Standard</t>
  </si>
  <si>
    <t>KGF a:</t>
  </si>
  <si>
    <t>NF5 a:</t>
  </si>
  <si>
    <t>KGFa/BGFa:</t>
  </si>
  <si>
    <t>KGF/BGF:</t>
  </si>
  <si>
    <t>Bauzeit</t>
  </si>
  <si>
    <t>20xx - 20xx ????</t>
  </si>
  <si>
    <t>KGF b:</t>
  </si>
  <si>
    <t>NF6 a:</t>
  </si>
  <si>
    <t>VF a:</t>
  </si>
  <si>
    <t>TF a:</t>
  </si>
  <si>
    <t>KGF c:</t>
  </si>
  <si>
    <t>NF7 a:</t>
  </si>
  <si>
    <t>VF b:</t>
  </si>
  <si>
    <t>TF b:</t>
  </si>
  <si>
    <t>VFa/NFa:</t>
  </si>
  <si>
    <t>VF/NF:</t>
  </si>
  <si>
    <t>Kostenstand: xx/20xx</t>
  </si>
  <si>
    <t>VF c:</t>
  </si>
  <si>
    <t>TF c:</t>
  </si>
  <si>
    <t>TFa/NFa:</t>
  </si>
  <si>
    <t>TF/NF:</t>
  </si>
  <si>
    <t>Kostenangaben in Euro inkl. 19% MWSt</t>
  </si>
  <si>
    <t>WFL:</t>
  </si>
  <si>
    <t>VF:</t>
  </si>
  <si>
    <t>KGF</t>
  </si>
  <si>
    <t>TF:</t>
  </si>
  <si>
    <t>Tiefgründungen (Beispieltext)</t>
  </si>
  <si>
    <t>Bauwerksabdichtung (Beispieltext)</t>
  </si>
  <si>
    <t>Dränagen (Beispieltext)</t>
  </si>
  <si>
    <t>Kostenberechnung mit Elementen (3./4. Ebene)</t>
  </si>
  <si>
    <t>4. Semester 
Übungsprojekt ???</t>
  </si>
  <si>
    <t>Transportanlagen</t>
  </si>
  <si>
    <t>Krananlagen</t>
  </si>
  <si>
    <t>Förderanlagen, sonstiges</t>
  </si>
  <si>
    <t>Küchentechnische Anlagen</t>
  </si>
  <si>
    <t>Gerüste</t>
  </si>
  <si>
    <t>Sicherungsmaßnahmen</t>
  </si>
  <si>
    <t>Dachfenster, Dachöffnungen: Oberlicht Aluminiumprofilrahmen mit VSG (Beispieltext)</t>
  </si>
  <si>
    <t>Tragende Innenwände: Stahlbeton B25 mit BST 500 S, einschalig, d=15cm (Beispieltext)</t>
  </si>
  <si>
    <t>Nichttragende Innenwände: KS-Stein, NF, d=11,5cm, beidseitig verputzt (Beispieltext)</t>
  </si>
  <si>
    <t>Innentüren und -fenster: Zargen, Blätter und Rahmen aus Kiefer, Verglasung ESG (Beispieltext)</t>
  </si>
  <si>
    <t>Innenwandbekleidungen: Mineralputz (Beispieltext)</t>
  </si>
  <si>
    <t>Name:
Student 1, Student 2</t>
  </si>
  <si>
    <t>Nutzungsspezifische Anlagen, sonstiges</t>
  </si>
  <si>
    <t xml:space="preserve"> </t>
  </si>
  <si>
    <t>Teilklimaanlagen</t>
  </si>
  <si>
    <t>Wäscherei- und Reinigungsanlagen</t>
  </si>
  <si>
    <t>Medienversorgungsanlagen</t>
  </si>
  <si>
    <t>Medizintechnische Anlagen</t>
  </si>
  <si>
    <t>Labortechnische Anlagen</t>
  </si>
  <si>
    <t>Badetechnische Anlagen</t>
  </si>
  <si>
    <t>Entsorgungsanlagen</t>
  </si>
  <si>
    <t>Deckenkonstruktionen: Beschreibung 4</t>
  </si>
  <si>
    <t>Gründung, sonstiges (Beispieltext)</t>
  </si>
  <si>
    <t>Gesamtkosten</t>
  </si>
  <si>
    <t>m2 UBF</t>
  </si>
  <si>
    <t>Blatt 4</t>
  </si>
  <si>
    <t>Sonst. Maßnahmen für TA, sonstiges</t>
  </si>
  <si>
    <t>Lufttechnische Anlagen, sonstiges</t>
  </si>
  <si>
    <t>Hoch- und Mittelspannungsanlagen</t>
  </si>
  <si>
    <t>Recycling, Zwischendeponierung u. Ent.</t>
  </si>
  <si>
    <t>Schlechtwetterbau</t>
  </si>
  <si>
    <t>Zusätzliche Maßnahmen</t>
  </si>
  <si>
    <t>Sonst. Maßn. Bauko, sonstiges</t>
  </si>
  <si>
    <t>Abwasseranlagen</t>
  </si>
  <si>
    <t>Wasseranlagen</t>
  </si>
  <si>
    <t>Gasanlagen</t>
  </si>
  <si>
    <t>Feuerlöschanlagen</t>
  </si>
  <si>
    <t>Abwasser-, Wasser-, Gasanl., sonstiges</t>
  </si>
  <si>
    <t>Wärmeerzeugungsanlagen</t>
  </si>
  <si>
    <t>Wärmeverteilnetze</t>
  </si>
  <si>
    <t>Raumheizflächen</t>
  </si>
  <si>
    <t>Wärmeversorgeanlagen, sonstiges</t>
  </si>
  <si>
    <t>Lüftungsanlagen</t>
  </si>
  <si>
    <t>Kostenberechnung mit
Elementen nach
DIN 276</t>
  </si>
  <si>
    <t>Kostengruppen nach
Elementen</t>
  </si>
  <si>
    <t>Kennung Objekt BKI</t>
  </si>
  <si>
    <t>xxxx-xx</t>
  </si>
  <si>
    <t>4. Semester-Projekt:
mein Übungsprojekt ????</t>
  </si>
  <si>
    <t>Kostenermittlung mit Grobelementen (2. Ebene)</t>
  </si>
  <si>
    <t>Land</t>
  </si>
  <si>
    <t>HH ?????</t>
  </si>
  <si>
    <t>FBG:</t>
  </si>
  <si>
    <t>NF1 a:</t>
  </si>
  <si>
    <t>NF a:</t>
  </si>
  <si>
    <t>BRI a:</t>
  </si>
  <si>
    <t>BGF a:</t>
  </si>
  <si>
    <t>BRIa /BGFa:</t>
  </si>
  <si>
    <t>x,xx</t>
  </si>
  <si>
    <t>BRI /BGF:</t>
  </si>
  <si>
    <t>Kreis</t>
  </si>
  <si>
    <t>HH ????</t>
  </si>
  <si>
    <t>BF:</t>
  </si>
  <si>
    <t>NF2 a:</t>
  </si>
  <si>
    <t>NF b:</t>
  </si>
  <si>
    <t>BRI b:</t>
  </si>
  <si>
    <t>BGF b:</t>
  </si>
  <si>
    <t>NFa/BGFa:</t>
  </si>
  <si>
    <t>0,xx</t>
  </si>
  <si>
    <t>NF/BGF:</t>
  </si>
  <si>
    <t xml:space="preserve"> 0,xx</t>
  </si>
  <si>
    <t>Region</t>
  </si>
  <si>
    <t>Außentüren und -fenster: Holzrahmen (Kiefer) mit Aluminium-Profilkern, Isolierverglasung (Beispieltext)</t>
  </si>
  <si>
    <t>Außenwandbekleidungen außen: Fassadenputz (Beispieltext)</t>
  </si>
  <si>
    <t>Außenwandbekleidungen innen: Mineralputz (Beispieltext)</t>
  </si>
  <si>
    <t>Deckenkonstruktionen: Stahlbeton B25 mit BST 500 S, einseitig gespannt, d=25cm (Beispieltext)</t>
  </si>
  <si>
    <t>KGR 300 - 600</t>
  </si>
  <si>
    <t xml:space="preserve">   Kostenplanung:
   Gebäudekennwerte + Kostenermittlung
                                 Prof. Reinhold Johrendt</t>
  </si>
  <si>
    <t>m3</t>
  </si>
  <si>
    <t>m2</t>
  </si>
  <si>
    <t>Klimaanlagen</t>
  </si>
  <si>
    <t>Prozesslufttechnische Anlagen</t>
  </si>
  <si>
    <t>Kälteanlagen</t>
  </si>
  <si>
    <t>Deckenkonstruktionen: Beschreibung 3</t>
  </si>
  <si>
    <t>Kostenplanung:
Gebäudekennwerte+Kostenermittlung
                           Prof. Reinhold Johrendt</t>
  </si>
  <si>
    <t>Fernmelde- u. Infotechn. Anl., sonstiges</t>
  </si>
  <si>
    <t>Aufzugsanlagen</t>
  </si>
  <si>
    <t>Fahrtreppen, Fahrsteige</t>
  </si>
  <si>
    <t>Befahranlagen</t>
  </si>
  <si>
    <t>Deckenbeläge: schwimmender Estrich d=6,0cm, Grobspanplatten d=2,3cm, Vollholzparkett Kirsche d=2,0cm (Beispieltext)</t>
  </si>
  <si>
    <t>Deckenbekleidungen: unterseitig verputzt MP (Beispieltext)</t>
  </si>
  <si>
    <t>BGF</t>
  </si>
  <si>
    <t>Deckenkonstruktion</t>
  </si>
  <si>
    <t>Deckenbeläge: Beschreibung 3</t>
  </si>
  <si>
    <t>Deckenbeläge: Beschreibung 4</t>
  </si>
  <si>
    <t>Deckenbeläge: Beschreibung 5</t>
  </si>
  <si>
    <t>Deckenbeläge: Beschreibung 6</t>
  </si>
  <si>
    <t>Deckenbeläge: Beschreibung 7</t>
  </si>
  <si>
    <t>Deckenbeläge: Beschreibung 8</t>
  </si>
  <si>
    <t>Deckenbekleidung</t>
  </si>
  <si>
    <t>Deckenbekleidungen: Beschreibung 3</t>
  </si>
  <si>
    <t>Deckenbekleidungen: Beschreibung 4</t>
  </si>
  <si>
    <t>Deckenbekleidungen: Beschreibung 5</t>
  </si>
  <si>
    <t>Deckenbekleidungen: Beschreibung 8</t>
  </si>
  <si>
    <t>Grundstück</t>
  </si>
  <si>
    <t>m2 FBG</t>
  </si>
  <si>
    <t>Freianlagen</t>
  </si>
  <si>
    <t>Deckenkonstruktionen: Beschreibung 6</t>
  </si>
  <si>
    <t>Deckenkonstruktionen: Beschreibung 7</t>
  </si>
  <si>
    <t>Bauwerk - Technische Anl.</t>
  </si>
  <si>
    <t>Bauwerk - Gesamtkosten</t>
  </si>
  <si>
    <t>Baugrundverbesserung</t>
  </si>
  <si>
    <t>Unterboden und Bodenplatten</t>
  </si>
  <si>
    <t>Deckenbekleidungen: Beschreibung 2</t>
  </si>
  <si>
    <t>Deckenbekleidungen: Beschreibung 7</t>
  </si>
  <si>
    <t>Deckenbeläge: Beschreibung 2</t>
  </si>
  <si>
    <t>Sonst. Maßnahmen Baukonstr.</t>
  </si>
  <si>
    <t>Bauwerk - Baukonstruktion</t>
  </si>
  <si>
    <t>Abwasser-, Wasser-, Gasanl.</t>
  </si>
  <si>
    <t>Wärmeversorgungsanlagen</t>
  </si>
  <si>
    <t>Lufttechnische Anlagen</t>
  </si>
  <si>
    <t>Starkstromanlagen</t>
  </si>
  <si>
    <t>Fernmelde- u. Infotechn. Anl.</t>
  </si>
  <si>
    <t>Förderanlagen</t>
  </si>
  <si>
    <t>Nutzungsspezifische Anlagen</t>
  </si>
  <si>
    <t>Gebäudeautomation</t>
  </si>
  <si>
    <t>Sonst. Maßnahmen für TA</t>
  </si>
  <si>
    <t>Deckenbeläge</t>
  </si>
  <si>
    <t>Kostengruppen nach
Grobelementen</t>
  </si>
  <si>
    <t>Menge</t>
  </si>
  <si>
    <t>Einheit</t>
  </si>
  <si>
    <t>Deckenbekleidungen: Beschreibung 6</t>
  </si>
  <si>
    <t>Herrichten und Erschliessung</t>
  </si>
  <si>
    <t>100 - 700</t>
  </si>
  <si>
    <t>Dachbeläge</t>
  </si>
  <si>
    <t>Dachbekleidungen</t>
  </si>
  <si>
    <t>Allgemeine Einbauten</t>
  </si>
  <si>
    <t>Besondere Einbauten</t>
  </si>
  <si>
    <t>Baukonstruktive Einbauten, sonstiges</t>
  </si>
  <si>
    <t>Baustelleinrichtung</t>
  </si>
  <si>
    <t>Abbruchmaßnahmen</t>
  </si>
  <si>
    <t>Instandsetzungen</t>
  </si>
  <si>
    <t xml:space="preserve">Name:
Student 1, Student 2, 
</t>
  </si>
  <si>
    <t>BGF a</t>
  </si>
  <si>
    <r>
      <t>Kostenkennwerte der Vergleichsobjekte</t>
    </r>
    <r>
      <rPr>
        <sz val="10"/>
        <rFont val="Arial"/>
        <family val="0"/>
      </rPr>
      <t xml:space="preserve"> (hochgerechnet)</t>
    </r>
  </si>
  <si>
    <t>Baugrubenherstellung
Mutterboden abtragen bis d=20cm, Baugrubenaushub BKL 2-4 und abfahren (Beispieltext)</t>
  </si>
  <si>
    <t>Baugrubenumschließung (Beispieltext)</t>
  </si>
  <si>
    <t>Wasserhaltung (Beispieltext)</t>
  </si>
  <si>
    <t>Baugrube, sonstiges (Beispieltext)</t>
  </si>
  <si>
    <t>Flachgründungen
Streifenfundamente B25, Bodenplatte B15, d=10cm (Beispieltext)</t>
  </si>
  <si>
    <t>Bodenbeläge Asphalt, Verbundestrich, Teppich, Parkett (Beispieltext)</t>
  </si>
  <si>
    <t>Sonnenschutz; Rollläden, Markisen und Jalousien einschließlich Antrieben (Beispieltext)</t>
  </si>
  <si>
    <t>Elementierte Außenwände; Elementierte Wände, bestehend aus Außenwand, -fenster, -türen, (Beispieltext)
-bekleidungen</t>
  </si>
  <si>
    <t>Außenwand, sonstiges; Gitter, Geländer, Stoßabweiser und Handläufe (Beispieltext)</t>
  </si>
  <si>
    <t>SS 2012</t>
  </si>
  <si>
    <t>V-SS12-01</t>
  </si>
  <si>
    <t>G</t>
  </si>
  <si>
    <t xml:space="preserve"> = Gewichtung</t>
  </si>
  <si>
    <t>= Kostenkennwert aus Recherche</t>
  </si>
  <si>
    <t>G1</t>
  </si>
  <si>
    <t>Korr.-F.</t>
  </si>
  <si>
    <t>±</t>
  </si>
  <si>
    <t xml:space="preserve">KGR 300 - 600     </t>
  </si>
  <si>
    <t>G2</t>
  </si>
  <si>
    <t>G3</t>
  </si>
  <si>
    <t>G4</t>
  </si>
  <si>
    <t>G5</t>
  </si>
  <si>
    <t>G6</t>
  </si>
  <si>
    <t>G7</t>
  </si>
  <si>
    <t>€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</si>
</sst>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DM&quot;;\-#,##0&quot; DM&quot;"/>
    <numFmt numFmtId="181" formatCode="#,##0&quot; DM&quot;;[Red]\-#,##0&quot; DM&quot;"/>
    <numFmt numFmtId="182" formatCode="#,##0.00&quot; DM&quot;;\-#,##0.00&quot; DM&quot;"/>
    <numFmt numFmtId="183" formatCode="#,##0.00&quot; DM&quot;;[Red]\-#,##0.00&quot; DM&quot;"/>
    <numFmt numFmtId="184" formatCode="_-* #,##0&quot; DM&quot;_-;\-* #,##0&quot; DM&quot;_-;_-* &quot;-&quot;&quot; DM&quot;_-;_-@_-"/>
    <numFmt numFmtId="185" formatCode="_-* #,##0_ _D_M_-;\-* #,##0_ _D_M_-;_-* &quot;-&quot;_ _D_M_-;_-@_-"/>
    <numFmt numFmtId="186" formatCode="_-* #,##0.00&quot; DM&quot;_-;\-* #,##0.00&quot; DM&quot;_-;_-* &quot;-&quot;??&quot; DM&quot;_-;_-@_-"/>
    <numFmt numFmtId="187" formatCode="_-* #,##0.00_ _D_M_-;\-* #,##0.00_ _D_M_-;_-* &quot;-&quot;??_ _D_M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"/>
    <numFmt numFmtId="197" formatCode="0.0000"/>
    <numFmt numFmtId="198" formatCode="0.00000"/>
    <numFmt numFmtId="199" formatCode="0.000"/>
    <numFmt numFmtId="200" formatCode="#,##0.000"/>
    <numFmt numFmtId="201" formatCode="#,##0.0000"/>
    <numFmt numFmtId="202" formatCode="#,##0.00000"/>
    <numFmt numFmtId="203" formatCode="#,##0.0"/>
    <numFmt numFmtId="204" formatCode="0.0000000"/>
    <numFmt numFmtId="205" formatCode="0.00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#,##0.00&quot; €&quot;;[Red]#,##0.00&quot; €&quot;"/>
    <numFmt numFmtId="210" formatCode="0.0%"/>
    <numFmt numFmtId="211" formatCode="#,##0.00&quot; m2&quot;"/>
    <numFmt numFmtId="212" formatCode="#,##0.00&quot; m3&quot;"/>
    <numFmt numFmtId="213" formatCode="#,##0.0&quot; m2&quot;"/>
    <numFmt numFmtId="214" formatCode="#,##0&quot; m2&quot;"/>
    <numFmt numFmtId="215" formatCode="#,##0.00\ &quot;€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0" applyNumberFormat="0" applyFon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43" fillId="33" borderId="9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28" borderId="16" xfId="0" applyFont="1" applyFill="1" applyBorder="1" applyAlignment="1">
      <alignment horizontal="left" vertical="center"/>
    </xf>
    <xf numFmtId="0" fontId="1" fillId="28" borderId="11" xfId="0" applyFont="1" applyFill="1" applyBorder="1" applyAlignment="1">
      <alignment vertical="center"/>
    </xf>
    <xf numFmtId="0" fontId="1" fillId="28" borderId="17" xfId="0" applyFont="1" applyFill="1" applyBorder="1" applyAlignment="1">
      <alignment vertical="center"/>
    </xf>
    <xf numFmtId="0" fontId="1" fillId="28" borderId="13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" fillId="28" borderId="11" xfId="0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top"/>
    </xf>
    <xf numFmtId="4" fontId="0" fillId="0" borderId="0" xfId="0" applyNumberFormat="1" applyBorder="1" applyAlignment="1">
      <alignment vertical="center"/>
    </xf>
    <xf numFmtId="4" fontId="0" fillId="28" borderId="0" xfId="0" applyNumberFormat="1" applyFill="1" applyBorder="1" applyAlignment="1">
      <alignment vertical="center"/>
    </xf>
    <xf numFmtId="0" fontId="0" fillId="28" borderId="16" xfId="0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28" borderId="11" xfId="0" applyNumberFormat="1" applyFill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28" borderId="13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03" fontId="0" fillId="0" borderId="15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 wrapText="1"/>
    </xf>
    <xf numFmtId="203" fontId="0" fillId="0" borderId="15" xfId="0" applyNumberFormat="1" applyFont="1" applyBorder="1" applyAlignment="1">
      <alignment horizontal="right" vertical="top" wrapText="1"/>
    </xf>
    <xf numFmtId="203" fontId="0" fillId="28" borderId="16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13" xfId="0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28" borderId="0" xfId="0" applyNumberFormat="1" applyFont="1" applyFill="1" applyBorder="1" applyAlignment="1">
      <alignment vertical="top"/>
    </xf>
    <xf numFmtId="4" fontId="0" fillId="28" borderId="11" xfId="0" applyNumberFormat="1" applyFont="1" applyFill="1" applyBorder="1" applyAlignment="1">
      <alignment vertical="top"/>
    </xf>
    <xf numFmtId="0" fontId="1" fillId="28" borderId="13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4" fontId="0" fillId="28" borderId="12" xfId="0" applyNumberFormat="1" applyFont="1" applyFill="1" applyBorder="1" applyAlignment="1">
      <alignment horizontal="right" vertical="top"/>
    </xf>
    <xf numFmtId="0" fontId="1" fillId="28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4" fontId="1" fillId="28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211" fontId="8" fillId="35" borderId="0" xfId="0" applyNumberFormat="1" applyFont="1" applyFill="1" applyBorder="1" applyAlignment="1">
      <alignment horizontal="right" vertical="center"/>
    </xf>
    <xf numFmtId="21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211" fontId="0" fillId="0" borderId="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212" fontId="0" fillId="0" borderId="0" xfId="0" applyNumberFormat="1" applyBorder="1" applyAlignment="1">
      <alignment horizontal="right" vertical="center"/>
    </xf>
    <xf numFmtId="196" fontId="0" fillId="28" borderId="16" xfId="0" applyNumberFormat="1" applyFill="1" applyBorder="1" applyAlignment="1">
      <alignment vertical="center"/>
    </xf>
    <xf numFmtId="1" fontId="0" fillId="28" borderId="16" xfId="0" applyNumberForma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0" fontId="5" fillId="0" borderId="15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" fillId="0" borderId="21" xfId="0" applyNumberFormat="1" applyFont="1" applyFill="1" applyBorder="1" applyAlignment="1">
      <alignment horizontal="right" vertical="center"/>
    </xf>
    <xf numFmtId="196" fontId="0" fillId="28" borderId="16" xfId="0" applyNumberFormat="1" applyFont="1" applyFill="1" applyBorder="1" applyAlignment="1">
      <alignment horizontal="right" vertical="top"/>
    </xf>
    <xf numFmtId="196" fontId="0" fillId="28" borderId="17" xfId="0" applyNumberFormat="1" applyFont="1" applyFill="1" applyBorder="1" applyAlignment="1">
      <alignment horizontal="right" vertical="top"/>
    </xf>
    <xf numFmtId="0" fontId="1" fillId="28" borderId="13" xfId="0" applyFont="1" applyFill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0" xfId="63" applyFont="1" applyBorder="1" applyAlignment="1">
      <alignment horizontal="left" vertical="center"/>
    </xf>
    <xf numFmtId="0" fontId="0" fillId="0" borderId="0" xfId="63" applyFont="1" applyAlignment="1">
      <alignment/>
    </xf>
    <xf numFmtId="2" fontId="0" fillId="0" borderId="0" xfId="0" applyNumberForma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4" fontId="0" fillId="36" borderId="0" xfId="0" applyNumberFormat="1" applyFill="1" applyBorder="1" applyAlignment="1">
      <alignment vertical="center"/>
    </xf>
    <xf numFmtId="210" fontId="0" fillId="37" borderId="0" xfId="52" applyNumberFormat="1" applyFont="1" applyFill="1" applyBorder="1" applyAlignment="1">
      <alignment horizontal="center" vertical="center"/>
    </xf>
    <xf numFmtId="7" fontId="0" fillId="28" borderId="11" xfId="60" applyNumberFormat="1" applyFont="1" applyFill="1" applyBorder="1" applyAlignment="1">
      <alignment vertical="center"/>
    </xf>
    <xf numFmtId="7" fontId="1" fillId="28" borderId="11" xfId="60" applyNumberFormat="1" applyFont="1" applyFill="1" applyBorder="1" applyAlignment="1">
      <alignment vertical="center"/>
    </xf>
    <xf numFmtId="7" fontId="0" fillId="0" borderId="11" xfId="0" applyNumberFormat="1" applyBorder="1" applyAlignment="1">
      <alignment vertical="center"/>
    </xf>
    <xf numFmtId="7" fontId="1" fillId="28" borderId="13" xfId="0" applyNumberFormat="1" applyFont="1" applyFill="1" applyBorder="1" applyAlignment="1">
      <alignment vertical="center"/>
    </xf>
    <xf numFmtId="7" fontId="0" fillId="28" borderId="11" xfId="0" applyNumberFormat="1" applyFill="1" applyBorder="1" applyAlignment="1">
      <alignment vertical="center"/>
    </xf>
    <xf numFmtId="7" fontId="0" fillId="28" borderId="0" xfId="0" applyNumberFormat="1" applyFill="1" applyBorder="1" applyAlignment="1">
      <alignment vertical="center"/>
    </xf>
    <xf numFmtId="7" fontId="0" fillId="0" borderId="0" xfId="0" applyNumberFormat="1" applyAlignment="1">
      <alignment/>
    </xf>
    <xf numFmtId="203" fontId="0" fillId="37" borderId="0" xfId="0" applyNumberFormat="1" applyFill="1" applyBorder="1" applyAlignment="1">
      <alignment horizontal="left" vertical="center"/>
    </xf>
    <xf numFmtId="203" fontId="0" fillId="38" borderId="0" xfId="0" applyNumberFormat="1" applyFill="1" applyBorder="1" applyAlignment="1">
      <alignment horizontal="left" vertical="center"/>
    </xf>
    <xf numFmtId="0" fontId="1" fillId="37" borderId="11" xfId="0" applyFont="1" applyFill="1" applyBorder="1" applyAlignment="1">
      <alignment vertical="center"/>
    </xf>
    <xf numFmtId="4" fontId="0" fillId="36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/>
    </xf>
    <xf numFmtId="210" fontId="0" fillId="37" borderId="11" xfId="0" applyNumberFormat="1" applyFill="1" applyBorder="1" applyAlignment="1">
      <alignment vertical="center"/>
    </xf>
    <xf numFmtId="0" fontId="1" fillId="37" borderId="13" xfId="0" applyFont="1" applyFill="1" applyBorder="1" applyAlignment="1">
      <alignment horizontal="center" vertical="top"/>
    </xf>
    <xf numFmtId="196" fontId="0" fillId="37" borderId="15" xfId="0" applyNumberFormat="1" applyFill="1" applyBorder="1" applyAlignment="1">
      <alignment vertical="center"/>
    </xf>
    <xf numFmtId="0" fontId="1" fillId="37" borderId="15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left" vertical="center"/>
    </xf>
    <xf numFmtId="211" fontId="8" fillId="37" borderId="0" xfId="0" applyNumberFormat="1" applyFont="1" applyFill="1" applyBorder="1" applyAlignment="1">
      <alignment horizontal="right" vertical="center"/>
    </xf>
    <xf numFmtId="211" fontId="0" fillId="37" borderId="0" xfId="0" applyNumberFormat="1" applyFill="1" applyBorder="1" applyAlignment="1">
      <alignment horizontal="right" vertical="center"/>
    </xf>
    <xf numFmtId="211" fontId="0" fillId="37" borderId="21" xfId="0" applyNumberFormat="1" applyFill="1" applyBorder="1" applyAlignment="1">
      <alignment horizontal="right" vertical="center"/>
    </xf>
    <xf numFmtId="212" fontId="0" fillId="37" borderId="0" xfId="0" applyNumberFormat="1" applyFill="1" applyBorder="1" applyAlignment="1">
      <alignment horizontal="right" vertical="center"/>
    </xf>
    <xf numFmtId="212" fontId="0" fillId="37" borderId="21" xfId="0" applyNumberFormat="1" applyFill="1" applyBorder="1" applyAlignment="1">
      <alignment horizontal="right" vertical="center"/>
    </xf>
    <xf numFmtId="2" fontId="0" fillId="37" borderId="0" xfId="0" applyNumberFormat="1" applyFill="1" applyBorder="1" applyAlignment="1">
      <alignment horizontal="left" vertical="center"/>
    </xf>
    <xf numFmtId="2" fontId="0" fillId="37" borderId="10" xfId="0" applyNumberFormat="1" applyFill="1" applyBorder="1" applyAlignment="1">
      <alignment horizontal="left" vertical="center"/>
    </xf>
    <xf numFmtId="4" fontId="0" fillId="38" borderId="0" xfId="0" applyNumberFormat="1" applyFont="1" applyFill="1" applyBorder="1" applyAlignment="1">
      <alignment horizontal="right" vertical="top"/>
    </xf>
    <xf numFmtId="203" fontId="0" fillId="39" borderId="15" xfId="0" applyNumberFormat="1" applyFont="1" applyFill="1" applyBorder="1" applyAlignment="1">
      <alignment horizontal="right" vertical="top" wrapText="1"/>
    </xf>
    <xf numFmtId="196" fontId="0" fillId="39" borderId="15" xfId="0" applyNumberFormat="1" applyFont="1" applyFill="1" applyBorder="1" applyAlignment="1">
      <alignment horizontal="right" vertical="top" wrapText="1"/>
    </xf>
    <xf numFmtId="203" fontId="0" fillId="39" borderId="15" xfId="0" applyNumberFormat="1" applyFont="1" applyFill="1" applyBorder="1" applyAlignment="1">
      <alignment horizontal="right" vertical="top"/>
    </xf>
    <xf numFmtId="210" fontId="0" fillId="39" borderId="11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wrapText="1"/>
    </xf>
    <xf numFmtId="0" fontId="1" fillId="38" borderId="1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vertical="center" wrapText="1"/>
    </xf>
    <xf numFmtId="4" fontId="0" fillId="38" borderId="10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top"/>
    </xf>
    <xf numFmtId="4" fontId="0" fillId="40" borderId="0" xfId="0" applyNumberFormat="1" applyFont="1" applyFill="1" applyBorder="1" applyAlignment="1">
      <alignment horizontal="right" vertical="top"/>
    </xf>
    <xf numFmtId="0" fontId="0" fillId="38" borderId="0" xfId="0" applyFont="1" applyFill="1" applyBorder="1" applyAlignment="1">
      <alignment horizontal="right" vertical="top"/>
    </xf>
    <xf numFmtId="4" fontId="0" fillId="38" borderId="0" xfId="0" applyNumberFormat="1" applyFont="1" applyFill="1" applyBorder="1" applyAlignment="1">
      <alignment horizontal="right" vertical="top" wrapText="1"/>
    </xf>
    <xf numFmtId="0" fontId="1" fillId="38" borderId="15" xfId="0" applyFont="1" applyFill="1" applyBorder="1" applyAlignment="1">
      <alignment horizontal="left" vertical="center"/>
    </xf>
    <xf numFmtId="0" fontId="1" fillId="3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right" vertical="top" wrapText="1"/>
    </xf>
    <xf numFmtId="0" fontId="0" fillId="38" borderId="15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vertical="center" wrapText="1"/>
    </xf>
    <xf numFmtId="203" fontId="0" fillId="38" borderId="15" xfId="0" applyNumberFormat="1" applyFont="1" applyFill="1" applyBorder="1" applyAlignment="1">
      <alignment horizontal="right" vertical="top"/>
    </xf>
    <xf numFmtId="4" fontId="0" fillId="40" borderId="0" xfId="0" applyNumberFormat="1" applyFont="1" applyFill="1" applyBorder="1" applyAlignment="1">
      <alignment vertical="center" wrapText="1"/>
    </xf>
    <xf numFmtId="215" fontId="0" fillId="39" borderId="11" xfId="0" applyNumberFormat="1" applyFill="1" applyBorder="1" applyAlignment="1">
      <alignment vertical="center"/>
    </xf>
    <xf numFmtId="215" fontId="0" fillId="28" borderId="11" xfId="0" applyNumberFormat="1" applyFill="1" applyBorder="1" applyAlignment="1">
      <alignment vertical="center"/>
    </xf>
    <xf numFmtId="215" fontId="0" fillId="0" borderId="0" xfId="0" applyNumberFormat="1" applyFont="1" applyBorder="1" applyAlignment="1">
      <alignment horizontal="right" vertical="top"/>
    </xf>
    <xf numFmtId="215" fontId="0" fillId="28" borderId="0" xfId="0" applyNumberFormat="1" applyFont="1" applyFill="1" applyBorder="1" applyAlignment="1">
      <alignment vertical="top"/>
    </xf>
    <xf numFmtId="215" fontId="0" fillId="41" borderId="0" xfId="0" applyNumberFormat="1" applyFont="1" applyFill="1" applyBorder="1" applyAlignment="1">
      <alignment horizontal="right" vertical="top"/>
    </xf>
    <xf numFmtId="215" fontId="0" fillId="40" borderId="0" xfId="0" applyNumberFormat="1" applyFont="1" applyFill="1" applyBorder="1" applyAlignment="1">
      <alignment vertical="top"/>
    </xf>
    <xf numFmtId="215" fontId="0" fillId="0" borderId="0" xfId="0" applyNumberFormat="1" applyFont="1" applyBorder="1" applyAlignment="1">
      <alignment horizontal="right" vertical="top" wrapText="1"/>
    </xf>
    <xf numFmtId="215" fontId="0" fillId="39" borderId="0" xfId="0" applyNumberFormat="1" applyFont="1" applyFill="1" applyBorder="1" applyAlignment="1">
      <alignment horizontal="right" vertical="top"/>
    </xf>
    <xf numFmtId="215" fontId="0" fillId="38" borderId="0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horizontal="right" vertical="top"/>
    </xf>
    <xf numFmtId="215" fontId="0" fillId="28" borderId="11" xfId="0" applyNumberFormat="1" applyFont="1" applyFill="1" applyBorder="1" applyAlignment="1">
      <alignment vertical="top"/>
    </xf>
    <xf numFmtId="215" fontId="1" fillId="28" borderId="11" xfId="0" applyNumberFormat="1" applyFont="1" applyFill="1" applyBorder="1" applyAlignment="1">
      <alignment vertical="center"/>
    </xf>
    <xf numFmtId="215" fontId="1" fillId="28" borderId="13" xfId="0" applyNumberFormat="1" applyFont="1" applyFill="1" applyBorder="1" applyAlignment="1">
      <alignment vertical="center"/>
    </xf>
    <xf numFmtId="215" fontId="0" fillId="0" borderId="0" xfId="0" applyNumberFormat="1" applyFont="1" applyAlignment="1">
      <alignment/>
    </xf>
    <xf numFmtId="10" fontId="0" fillId="38" borderId="10" xfId="0" applyNumberFormat="1" applyFont="1" applyFill="1" applyBorder="1" applyAlignment="1">
      <alignment vertical="center" wrapText="1"/>
    </xf>
    <xf numFmtId="10" fontId="0" fillId="0" borderId="10" xfId="0" applyNumberFormat="1" applyFont="1" applyBorder="1" applyAlignment="1">
      <alignment horizontal="right" vertical="top"/>
    </xf>
    <xf numFmtId="10" fontId="0" fillId="38" borderId="10" xfId="0" applyNumberFormat="1" applyFont="1" applyFill="1" applyBorder="1" applyAlignment="1">
      <alignment horizontal="right" vertical="top"/>
    </xf>
    <xf numFmtId="215" fontId="0" fillId="37" borderId="0" xfId="0" applyNumberFormat="1" applyFont="1" applyFill="1" applyBorder="1" applyAlignment="1">
      <alignment horizontal="right" vertical="top"/>
    </xf>
    <xf numFmtId="215" fontId="0" fillId="37" borderId="0" xfId="0" applyNumberFormat="1" applyFont="1" applyFill="1" applyBorder="1" applyAlignment="1">
      <alignment horizontal="right" vertical="top" wrapText="1"/>
    </xf>
    <xf numFmtId="203" fontId="0" fillId="37" borderId="11" xfId="0" applyNumberFormat="1" applyFill="1" applyBorder="1" applyAlignment="1">
      <alignment horizontal="left" vertical="center"/>
    </xf>
    <xf numFmtId="203" fontId="0" fillId="38" borderId="11" xfId="0" applyNumberFormat="1" applyFill="1" applyBorder="1" applyAlignment="1">
      <alignment horizontal="left" vertical="center"/>
    </xf>
    <xf numFmtId="210" fontId="0" fillId="37" borderId="11" xfId="52" applyNumberFormat="1" applyFont="1" applyFill="1" applyBorder="1" applyAlignment="1">
      <alignment horizontal="center" vertical="center"/>
    </xf>
    <xf numFmtId="7" fontId="0" fillId="37" borderId="11" xfId="60" applyNumberFormat="1" applyFont="1" applyFill="1" applyBorder="1" applyAlignment="1">
      <alignment vertical="center"/>
    </xf>
    <xf numFmtId="7" fontId="0" fillId="37" borderId="0" xfId="60" applyNumberFormat="1" applyFont="1" applyFill="1" applyBorder="1" applyAlignment="1">
      <alignment vertical="center"/>
    </xf>
    <xf numFmtId="10" fontId="0" fillId="0" borderId="0" xfId="0" applyNumberFormat="1" applyFont="1" applyBorder="1" applyAlignment="1">
      <alignment horizontal="right" vertical="top"/>
    </xf>
    <xf numFmtId="49" fontId="0" fillId="0" borderId="11" xfId="0" applyNumberFormat="1" applyBorder="1" applyAlignment="1">
      <alignment horizontal="left" vertical="center"/>
    </xf>
    <xf numFmtId="0" fontId="6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9" fillId="0" borderId="20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8" borderId="18" xfId="0" applyFont="1" applyFill="1" applyBorder="1" applyAlignment="1">
      <alignment horizontal="center" vertical="top"/>
    </xf>
    <xf numFmtId="0" fontId="1" fillId="28" borderId="0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rau hinterlegt" xfId="47"/>
    <cellStyle name="Gut" xfId="48"/>
    <cellStyle name="Hinweis" xfId="49"/>
    <cellStyle name="Hyperlink" xfId="50"/>
    <cellStyle name="Neutral" xfId="51"/>
    <cellStyle name="Percent" xfId="52"/>
    <cellStyle name="Schlecht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eiß hinterlegt" xfId="63"/>
    <cellStyle name="Zelle überprüfe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133350</xdr:colOff>
      <xdr:row>29</xdr:row>
      <xdr:rowOff>104775</xdr:rowOff>
    </xdr:from>
    <xdr:to>
      <xdr:col>35</xdr:col>
      <xdr:colOff>428625</xdr:colOff>
      <xdr:row>29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5325725" y="6143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39</xdr:row>
      <xdr:rowOff>104775</xdr:rowOff>
    </xdr:from>
    <xdr:to>
      <xdr:col>35</xdr:col>
      <xdr:colOff>428625</xdr:colOff>
      <xdr:row>39</xdr:row>
      <xdr:rowOff>104775</xdr:rowOff>
    </xdr:to>
    <xdr:sp>
      <xdr:nvSpPr>
        <xdr:cNvPr id="2" name="Line -1021"/>
        <xdr:cNvSpPr>
          <a:spLocks/>
        </xdr:cNvSpPr>
      </xdr:nvSpPr>
      <xdr:spPr>
        <a:xfrm flipH="1">
          <a:off x="15325725" y="84296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40</xdr:row>
      <xdr:rowOff>104775</xdr:rowOff>
    </xdr:from>
    <xdr:to>
      <xdr:col>35</xdr:col>
      <xdr:colOff>428625</xdr:colOff>
      <xdr:row>40</xdr:row>
      <xdr:rowOff>104775</xdr:rowOff>
    </xdr:to>
    <xdr:sp>
      <xdr:nvSpPr>
        <xdr:cNvPr id="3" name="Line -1020"/>
        <xdr:cNvSpPr>
          <a:spLocks/>
        </xdr:cNvSpPr>
      </xdr:nvSpPr>
      <xdr:spPr>
        <a:xfrm flipH="1">
          <a:off x="15325725" y="86582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45</xdr:row>
      <xdr:rowOff>104775</xdr:rowOff>
    </xdr:from>
    <xdr:to>
      <xdr:col>35</xdr:col>
      <xdr:colOff>428625</xdr:colOff>
      <xdr:row>45</xdr:row>
      <xdr:rowOff>104775</xdr:rowOff>
    </xdr:to>
    <xdr:sp>
      <xdr:nvSpPr>
        <xdr:cNvPr id="4" name="Line -1019"/>
        <xdr:cNvSpPr>
          <a:spLocks/>
        </xdr:cNvSpPr>
      </xdr:nvSpPr>
      <xdr:spPr>
        <a:xfrm flipH="1">
          <a:off x="15325725" y="9782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114300</xdr:colOff>
      <xdr:row>108</xdr:row>
      <xdr:rowOff>104775</xdr:rowOff>
    </xdr:from>
    <xdr:to>
      <xdr:col>34</xdr:col>
      <xdr:colOff>400050</xdr:colOff>
      <xdr:row>108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5154275" y="1887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192</xdr:row>
      <xdr:rowOff>104775</xdr:rowOff>
    </xdr:from>
    <xdr:to>
      <xdr:col>34</xdr:col>
      <xdr:colOff>419100</xdr:colOff>
      <xdr:row>192</xdr:row>
      <xdr:rowOff>104775</xdr:rowOff>
    </xdr:to>
    <xdr:sp>
      <xdr:nvSpPr>
        <xdr:cNvPr id="2" name="Line -1023"/>
        <xdr:cNvSpPr>
          <a:spLocks/>
        </xdr:cNvSpPr>
      </xdr:nvSpPr>
      <xdr:spPr>
        <a:xfrm flipH="1">
          <a:off x="15173325" y="24145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186</xdr:row>
      <xdr:rowOff>104775</xdr:rowOff>
    </xdr:from>
    <xdr:to>
      <xdr:col>34</xdr:col>
      <xdr:colOff>419100</xdr:colOff>
      <xdr:row>186</xdr:row>
      <xdr:rowOff>104775</xdr:rowOff>
    </xdr:to>
    <xdr:sp>
      <xdr:nvSpPr>
        <xdr:cNvPr id="3" name="Line -1022"/>
        <xdr:cNvSpPr>
          <a:spLocks/>
        </xdr:cNvSpPr>
      </xdr:nvSpPr>
      <xdr:spPr>
        <a:xfrm flipH="1">
          <a:off x="15173325" y="22840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133350</xdr:colOff>
      <xdr:row>187</xdr:row>
      <xdr:rowOff>104775</xdr:rowOff>
    </xdr:from>
    <xdr:to>
      <xdr:col>34</xdr:col>
      <xdr:colOff>419100</xdr:colOff>
      <xdr:row>187</xdr:row>
      <xdr:rowOff>104775</xdr:rowOff>
    </xdr:to>
    <xdr:sp>
      <xdr:nvSpPr>
        <xdr:cNvPr id="4" name="Line -1021"/>
        <xdr:cNvSpPr>
          <a:spLocks/>
        </xdr:cNvSpPr>
      </xdr:nvSpPr>
      <xdr:spPr>
        <a:xfrm flipH="1">
          <a:off x="15173325" y="23069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6"/>
  <sheetViews>
    <sheetView tabSelected="1" workbookViewId="0" topLeftCell="A1">
      <selection activeCell="AL23" sqref="AL23"/>
    </sheetView>
  </sheetViews>
  <sheetFormatPr defaultColWidth="11.421875" defaultRowHeight="12.75"/>
  <cols>
    <col min="1" max="1" width="9.421875" style="0" customWidth="1"/>
    <col min="2" max="2" width="31.421875" style="0" bestFit="1" customWidth="1"/>
    <col min="3" max="3" width="10.140625" style="0" customWidth="1"/>
    <col min="4" max="4" width="9.140625" style="0" customWidth="1"/>
    <col min="5" max="5" width="1.1484375" style="0" customWidth="1"/>
    <col min="6" max="6" width="3.421875" style="0" customWidth="1"/>
    <col min="7" max="7" width="10.7109375" style="0" customWidth="1"/>
    <col min="8" max="8" width="1.1484375" style="0" customWidth="1"/>
    <col min="9" max="9" width="3.421875" style="0" customWidth="1"/>
    <col min="10" max="10" width="10.7109375" style="0" customWidth="1"/>
    <col min="11" max="11" width="1.1484375" style="0" customWidth="1"/>
    <col min="12" max="12" width="3.421875" style="0" customWidth="1"/>
    <col min="13" max="13" width="10.7109375" style="0" customWidth="1"/>
    <col min="14" max="14" width="1.1484375" style="0" customWidth="1"/>
    <col min="15" max="15" width="3.421875" style="0" customWidth="1"/>
    <col min="16" max="16" width="10.7109375" style="0" customWidth="1"/>
    <col min="17" max="17" width="1.1484375" style="0" customWidth="1"/>
    <col min="18" max="18" width="3.421875" style="0" customWidth="1"/>
    <col min="19" max="19" width="10.7109375" style="0" customWidth="1"/>
    <col min="20" max="20" width="1.1484375" style="0" customWidth="1"/>
    <col min="21" max="21" width="3.421875" style="0" customWidth="1"/>
    <col min="22" max="22" width="10.7109375" style="0" customWidth="1"/>
    <col min="23" max="23" width="1.1484375" style="0" customWidth="1"/>
    <col min="24" max="24" width="3.421875" style="0" customWidth="1"/>
    <col min="25" max="25" width="10.7109375" style="0" customWidth="1"/>
    <col min="26" max="26" width="1.1484375" style="0" customWidth="1"/>
    <col min="27" max="27" width="4.28125" style="0" customWidth="1"/>
    <col min="28" max="28" width="1.1484375" style="0" customWidth="1"/>
    <col min="29" max="29" width="6.8515625" style="0" customWidth="1"/>
    <col min="30" max="30" width="10.7109375" style="0" customWidth="1"/>
    <col min="31" max="31" width="1.1484375" style="0" customWidth="1"/>
    <col min="32" max="32" width="10.7109375" style="0" customWidth="1"/>
    <col min="33" max="33" width="12.8515625" style="0" customWidth="1"/>
    <col min="34" max="34" width="1.1484375" style="0" customWidth="1"/>
    <col min="35" max="36" width="10.7109375" style="0" customWidth="1"/>
  </cols>
  <sheetData>
    <row r="1" ht="6" customHeight="1" thickBot="1"/>
    <row r="2" spans="1:36" ht="12" customHeight="1">
      <c r="A2" s="167" t="s">
        <v>137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71" t="s">
        <v>243</v>
      </c>
    </row>
    <row r="3" spans="1:36" ht="12.75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2"/>
    </row>
    <row r="4" spans="1:36" ht="12" customHeight="1">
      <c r="A4" s="182" t="s">
        <v>136</v>
      </c>
      <c r="B4" s="180"/>
      <c r="C4" s="185" t="s">
        <v>165</v>
      </c>
      <c r="D4" s="186"/>
      <c r="E4" s="186"/>
      <c r="F4" s="186"/>
      <c r="G4" s="186"/>
      <c r="H4" s="186"/>
      <c r="I4" s="186"/>
      <c r="J4" s="186"/>
      <c r="K4" s="52"/>
      <c r="L4" s="52"/>
      <c r="M4" s="189" t="s">
        <v>132</v>
      </c>
      <c r="N4" s="189"/>
      <c r="O4" s="189"/>
      <c r="P4" s="189"/>
      <c r="Q4" s="189"/>
      <c r="R4" s="189"/>
      <c r="S4" s="189"/>
      <c r="T4" s="189"/>
      <c r="U4" s="189"/>
      <c r="V4" s="190"/>
      <c r="W4" s="190"/>
      <c r="X4" s="190"/>
      <c r="Y4" s="190"/>
      <c r="Z4" s="47"/>
      <c r="AA4" s="47"/>
      <c r="AB4" s="47"/>
      <c r="AC4" s="47"/>
      <c r="AD4" s="192" t="s">
        <v>230</v>
      </c>
      <c r="AE4" s="192"/>
      <c r="AF4" s="193"/>
      <c r="AG4" s="193"/>
      <c r="AH4" s="47"/>
      <c r="AI4" s="178" t="s">
        <v>242</v>
      </c>
      <c r="AJ4" s="180" t="s">
        <v>114</v>
      </c>
    </row>
    <row r="5" spans="1:36" ht="36" customHeight="1" thickBot="1">
      <c r="A5" s="183"/>
      <c r="B5" s="184"/>
      <c r="C5" s="187"/>
      <c r="D5" s="188"/>
      <c r="E5" s="188"/>
      <c r="F5" s="188"/>
      <c r="G5" s="188"/>
      <c r="H5" s="188"/>
      <c r="I5" s="188"/>
      <c r="J5" s="188"/>
      <c r="K5" s="53"/>
      <c r="L5" s="53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48"/>
      <c r="AA5" s="48"/>
      <c r="AB5" s="48"/>
      <c r="AC5" s="48"/>
      <c r="AD5" s="194"/>
      <c r="AE5" s="194"/>
      <c r="AF5" s="194"/>
      <c r="AG5" s="194"/>
      <c r="AH5" s="48"/>
      <c r="AI5" s="179"/>
      <c r="AJ5" s="181"/>
    </row>
    <row r="6" spans="1:36" ht="3.75" customHeight="1">
      <c r="A6" s="173"/>
      <c r="B6" s="174"/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7"/>
    </row>
    <row r="7" spans="1:38" ht="17.25" customHeight="1">
      <c r="A7" s="8" t="s">
        <v>138</v>
      </c>
      <c r="B7" s="112" t="s">
        <v>139</v>
      </c>
      <c r="C7" s="62" t="s">
        <v>140</v>
      </c>
      <c r="D7" s="113">
        <v>250</v>
      </c>
      <c r="E7" s="64"/>
      <c r="F7" s="64"/>
      <c r="G7" s="65" t="s">
        <v>141</v>
      </c>
      <c r="H7" s="65"/>
      <c r="I7" s="65"/>
      <c r="J7" s="114">
        <v>50</v>
      </c>
      <c r="K7" s="61"/>
      <c r="L7" s="61"/>
      <c r="M7" s="65" t="s">
        <v>142</v>
      </c>
      <c r="N7" s="65"/>
      <c r="O7" s="65"/>
      <c r="P7" s="66">
        <f>J15</f>
        <v>60</v>
      </c>
      <c r="Q7" s="65"/>
      <c r="R7" s="65"/>
      <c r="S7" s="65" t="s">
        <v>143</v>
      </c>
      <c r="T7" s="65"/>
      <c r="U7" s="65"/>
      <c r="V7" s="116">
        <v>100</v>
      </c>
      <c r="W7" s="64"/>
      <c r="X7" s="64"/>
      <c r="Y7" s="65" t="s">
        <v>144</v>
      </c>
      <c r="Z7" s="65"/>
      <c r="AA7" s="65"/>
      <c r="AB7" s="65"/>
      <c r="AC7" s="65"/>
      <c r="AD7" s="114">
        <v>75</v>
      </c>
      <c r="AE7" s="61"/>
      <c r="AF7" s="65" t="s">
        <v>145</v>
      </c>
      <c r="AG7" s="118">
        <f>V7/AD7</f>
        <v>1.3333333333333333</v>
      </c>
      <c r="AH7" s="65"/>
      <c r="AI7" s="65" t="s">
        <v>147</v>
      </c>
      <c r="AJ7" s="119" t="s">
        <v>146</v>
      </c>
      <c r="AL7" s="65"/>
    </row>
    <row r="8" spans="1:38" ht="17.25" customHeight="1">
      <c r="A8" s="8" t="s">
        <v>148</v>
      </c>
      <c r="B8" s="112" t="s">
        <v>149</v>
      </c>
      <c r="C8" s="62" t="s">
        <v>150</v>
      </c>
      <c r="D8" s="113">
        <v>80</v>
      </c>
      <c r="E8" s="64"/>
      <c r="F8" s="64"/>
      <c r="G8" s="65" t="s">
        <v>151</v>
      </c>
      <c r="H8" s="65"/>
      <c r="I8" s="65"/>
      <c r="J8" s="114">
        <v>0</v>
      </c>
      <c r="K8" s="61"/>
      <c r="L8" s="61"/>
      <c r="M8" s="65" t="s">
        <v>152</v>
      </c>
      <c r="N8" s="65"/>
      <c r="O8" s="65"/>
      <c r="P8" s="114">
        <v>2</v>
      </c>
      <c r="Q8" s="65"/>
      <c r="R8" s="65"/>
      <c r="S8" s="65" t="s">
        <v>153</v>
      </c>
      <c r="T8" s="65"/>
      <c r="U8" s="65"/>
      <c r="V8" s="116">
        <v>10</v>
      </c>
      <c r="W8" s="64"/>
      <c r="X8" s="64"/>
      <c r="Y8" s="65" t="s">
        <v>154</v>
      </c>
      <c r="Z8" s="65"/>
      <c r="AA8" s="65"/>
      <c r="AB8" s="65"/>
      <c r="AC8" s="65"/>
      <c r="AD8" s="114">
        <v>1</v>
      </c>
      <c r="AE8" s="61"/>
      <c r="AF8" s="65" t="s">
        <v>155</v>
      </c>
      <c r="AG8" s="118" t="s">
        <v>156</v>
      </c>
      <c r="AH8" s="65"/>
      <c r="AI8" s="65" t="s">
        <v>157</v>
      </c>
      <c r="AJ8" s="119" t="s">
        <v>158</v>
      </c>
      <c r="AL8" s="65"/>
    </row>
    <row r="9" spans="1:38" ht="17.25" customHeight="1">
      <c r="A9" s="8" t="s">
        <v>159</v>
      </c>
      <c r="B9" s="112" t="s">
        <v>27</v>
      </c>
      <c r="C9" s="62" t="s">
        <v>28</v>
      </c>
      <c r="D9" s="113">
        <f>D7-D8</f>
        <v>170</v>
      </c>
      <c r="E9" s="64"/>
      <c r="F9" s="64"/>
      <c r="G9" s="65" t="s">
        <v>29</v>
      </c>
      <c r="H9" s="65"/>
      <c r="I9" s="65"/>
      <c r="J9" s="114">
        <v>0</v>
      </c>
      <c r="K9" s="61"/>
      <c r="L9" s="61"/>
      <c r="M9" s="68" t="s">
        <v>30</v>
      </c>
      <c r="N9" s="68"/>
      <c r="O9" s="68"/>
      <c r="P9" s="115">
        <v>1</v>
      </c>
      <c r="Q9" s="65"/>
      <c r="R9" s="65"/>
      <c r="S9" s="68" t="s">
        <v>31</v>
      </c>
      <c r="T9" s="68"/>
      <c r="U9" s="68"/>
      <c r="V9" s="117">
        <v>5</v>
      </c>
      <c r="W9" s="64"/>
      <c r="X9" s="64"/>
      <c r="Y9" s="68" t="s">
        <v>32</v>
      </c>
      <c r="Z9" s="68"/>
      <c r="AA9" s="68"/>
      <c r="AB9" s="68"/>
      <c r="AC9" s="68"/>
      <c r="AD9" s="115">
        <v>1</v>
      </c>
      <c r="AE9" s="61"/>
      <c r="AF9" s="65" t="s">
        <v>33</v>
      </c>
      <c r="AG9" s="118" t="s">
        <v>156</v>
      </c>
      <c r="AH9" s="65"/>
      <c r="AI9" s="65" t="s">
        <v>34</v>
      </c>
      <c r="AJ9" s="119" t="s">
        <v>158</v>
      </c>
      <c r="AL9" s="65"/>
    </row>
    <row r="10" spans="1:38" ht="17.25" customHeight="1">
      <c r="A10" s="8" t="s">
        <v>35</v>
      </c>
      <c r="B10" s="112" t="s">
        <v>36</v>
      </c>
      <c r="C10" s="62"/>
      <c r="D10" s="64"/>
      <c r="E10" s="64"/>
      <c r="F10" s="64"/>
      <c r="G10" s="65" t="s">
        <v>53</v>
      </c>
      <c r="H10" s="65"/>
      <c r="I10" s="65"/>
      <c r="J10" s="114">
        <v>0</v>
      </c>
      <c r="K10" s="61"/>
      <c r="L10" s="61"/>
      <c r="M10" s="65"/>
      <c r="N10" s="65"/>
      <c r="O10" s="65"/>
      <c r="P10" s="64">
        <f>SUM(P7:P9)</f>
        <v>63</v>
      </c>
      <c r="Q10" s="65"/>
      <c r="R10" s="65"/>
      <c r="S10" s="65" t="s">
        <v>54</v>
      </c>
      <c r="T10" s="65"/>
      <c r="U10" s="65"/>
      <c r="V10" s="69">
        <f>SUM(V7:V9)</f>
        <v>115</v>
      </c>
      <c r="W10" s="64"/>
      <c r="X10" s="64"/>
      <c r="Y10" s="65"/>
      <c r="Z10" s="65"/>
      <c r="AA10" s="65"/>
      <c r="AB10" s="65"/>
      <c r="AC10" s="65"/>
      <c r="AD10" s="64">
        <f>SUM(AD7:AD9)</f>
        <v>77</v>
      </c>
      <c r="AE10" s="61"/>
      <c r="AF10" s="65" t="s">
        <v>55</v>
      </c>
      <c r="AG10" s="118" t="s">
        <v>156</v>
      </c>
      <c r="AH10" s="65"/>
      <c r="AI10" s="65" t="s">
        <v>56</v>
      </c>
      <c r="AJ10" s="119" t="s">
        <v>158</v>
      </c>
      <c r="AL10" s="65"/>
    </row>
    <row r="11" spans="1:38" ht="17.25" customHeight="1">
      <c r="A11" s="8" t="s">
        <v>57</v>
      </c>
      <c r="B11" s="112" t="s">
        <v>36</v>
      </c>
      <c r="C11" s="62"/>
      <c r="D11" s="64"/>
      <c r="E11" s="64"/>
      <c r="F11" s="64"/>
      <c r="G11" s="65" t="s">
        <v>59</v>
      </c>
      <c r="H11" s="65"/>
      <c r="I11" s="65"/>
      <c r="J11" s="114">
        <v>0</v>
      </c>
      <c r="K11" s="61"/>
      <c r="L11" s="61"/>
      <c r="M11" s="65"/>
      <c r="N11" s="65"/>
      <c r="O11" s="65"/>
      <c r="P11" s="61"/>
      <c r="Q11" s="65"/>
      <c r="R11" s="65"/>
      <c r="S11" s="65"/>
      <c r="T11" s="65"/>
      <c r="U11" s="65"/>
      <c r="V11" s="65"/>
      <c r="W11" s="64"/>
      <c r="X11" s="64"/>
      <c r="Y11" s="65"/>
      <c r="Z11" s="65"/>
      <c r="AA11" s="65"/>
      <c r="AB11" s="65"/>
      <c r="AC11" s="65"/>
      <c r="AD11" s="64"/>
      <c r="AE11" s="61"/>
      <c r="AF11" s="65" t="s">
        <v>60</v>
      </c>
      <c r="AG11" s="118" t="s">
        <v>156</v>
      </c>
      <c r="AH11" s="65"/>
      <c r="AI11" s="65" t="s">
        <v>61</v>
      </c>
      <c r="AJ11" s="119" t="s">
        <v>158</v>
      </c>
      <c r="AL11" s="65"/>
    </row>
    <row r="12" spans="1:39" ht="17.25" customHeight="1">
      <c r="A12" s="8" t="s">
        <v>62</v>
      </c>
      <c r="B12" s="112" t="s">
        <v>63</v>
      </c>
      <c r="C12" s="62"/>
      <c r="D12" s="64"/>
      <c r="E12" s="64"/>
      <c r="F12" s="64"/>
      <c r="G12" s="65" t="s">
        <v>65</v>
      </c>
      <c r="H12" s="65"/>
      <c r="I12" s="65"/>
      <c r="J12" s="114">
        <v>0</v>
      </c>
      <c r="K12" s="61"/>
      <c r="L12" s="61"/>
      <c r="M12" s="65" t="s">
        <v>66</v>
      </c>
      <c r="N12" s="65"/>
      <c r="O12" s="65"/>
      <c r="P12" s="114">
        <v>1</v>
      </c>
      <c r="Q12" s="65"/>
      <c r="R12" s="65"/>
      <c r="S12" s="65" t="s">
        <v>58</v>
      </c>
      <c r="T12" s="65"/>
      <c r="U12" s="65"/>
      <c r="V12" s="114">
        <v>1</v>
      </c>
      <c r="W12" s="64"/>
      <c r="X12" s="64"/>
      <c r="Y12" s="65" t="s">
        <v>67</v>
      </c>
      <c r="Z12" s="65"/>
      <c r="AA12" s="65"/>
      <c r="AB12" s="65"/>
      <c r="AC12" s="65"/>
      <c r="AD12" s="114">
        <v>1</v>
      </c>
      <c r="AE12" s="61"/>
      <c r="AF12" s="65"/>
      <c r="AG12" s="85"/>
      <c r="AH12" s="65"/>
      <c r="AI12" s="65"/>
      <c r="AJ12" s="86"/>
      <c r="AL12" s="65"/>
      <c r="AM12" s="65"/>
    </row>
    <row r="13" spans="1:39" ht="17.25" customHeight="1">
      <c r="A13" s="8"/>
      <c r="B13" s="59"/>
      <c r="C13" s="62"/>
      <c r="D13" s="64"/>
      <c r="E13" s="61"/>
      <c r="F13" s="61"/>
      <c r="G13" s="65" t="s">
        <v>69</v>
      </c>
      <c r="H13" s="65"/>
      <c r="I13" s="65"/>
      <c r="J13" s="114">
        <v>10</v>
      </c>
      <c r="K13" s="61"/>
      <c r="L13" s="61"/>
      <c r="M13" s="65" t="s">
        <v>70</v>
      </c>
      <c r="N13" s="65"/>
      <c r="O13" s="65"/>
      <c r="P13" s="114">
        <v>1</v>
      </c>
      <c r="Q13" s="65"/>
      <c r="R13" s="65"/>
      <c r="S13" s="65" t="s">
        <v>64</v>
      </c>
      <c r="T13" s="65"/>
      <c r="U13" s="65"/>
      <c r="V13" s="114">
        <v>2</v>
      </c>
      <c r="W13" s="61"/>
      <c r="X13" s="61"/>
      <c r="Y13" s="65" t="s">
        <v>71</v>
      </c>
      <c r="Z13" s="65"/>
      <c r="AA13" s="65"/>
      <c r="AB13" s="65"/>
      <c r="AC13" s="65"/>
      <c r="AD13" s="114">
        <v>1</v>
      </c>
      <c r="AE13" s="61"/>
      <c r="AF13" s="65" t="s">
        <v>72</v>
      </c>
      <c r="AG13" s="118" t="s">
        <v>156</v>
      </c>
      <c r="AH13" s="65"/>
      <c r="AI13" s="65" t="s">
        <v>73</v>
      </c>
      <c r="AJ13" s="119" t="s">
        <v>158</v>
      </c>
      <c r="AL13" s="65"/>
      <c r="AM13" s="65"/>
    </row>
    <row r="14" spans="1:39" ht="17.25" customHeight="1">
      <c r="A14" s="111" t="s">
        <v>74</v>
      </c>
      <c r="B14" s="59"/>
      <c r="C14" s="62"/>
      <c r="D14" s="61"/>
      <c r="E14" s="61"/>
      <c r="F14" s="61"/>
      <c r="G14" s="68"/>
      <c r="H14" s="68"/>
      <c r="I14" s="68"/>
      <c r="J14" s="68"/>
      <c r="K14" s="61"/>
      <c r="L14" s="61"/>
      <c r="M14" s="68" t="s">
        <v>75</v>
      </c>
      <c r="N14" s="68"/>
      <c r="O14" s="68"/>
      <c r="P14" s="115">
        <v>1</v>
      </c>
      <c r="Q14" s="65"/>
      <c r="R14" s="65"/>
      <c r="S14" s="68" t="s">
        <v>68</v>
      </c>
      <c r="T14" s="68"/>
      <c r="U14" s="68"/>
      <c r="V14" s="115">
        <v>1</v>
      </c>
      <c r="W14" s="61"/>
      <c r="X14" s="61"/>
      <c r="Y14" s="68" t="s">
        <v>76</v>
      </c>
      <c r="Z14" s="68"/>
      <c r="AA14" s="68"/>
      <c r="AB14" s="68"/>
      <c r="AC14" s="68"/>
      <c r="AD14" s="115">
        <v>1</v>
      </c>
      <c r="AE14" s="61"/>
      <c r="AF14" s="65" t="s">
        <v>77</v>
      </c>
      <c r="AG14" s="118" t="s">
        <v>156</v>
      </c>
      <c r="AH14" s="65"/>
      <c r="AI14" s="65" t="s">
        <v>78</v>
      </c>
      <c r="AJ14" s="119" t="s">
        <v>158</v>
      </c>
      <c r="AL14" s="65"/>
      <c r="AM14" s="83"/>
    </row>
    <row r="15" spans="1:39" ht="17.25" customHeight="1">
      <c r="A15" s="111" t="s">
        <v>79</v>
      </c>
      <c r="B15" s="59"/>
      <c r="C15" s="62" t="s">
        <v>80</v>
      </c>
      <c r="D15" s="63">
        <v>100</v>
      </c>
      <c r="E15" s="61"/>
      <c r="F15" s="61"/>
      <c r="G15" s="65" t="s">
        <v>142</v>
      </c>
      <c r="H15" s="65"/>
      <c r="I15" s="65"/>
      <c r="J15" s="64">
        <f>SUM(J7:J14)</f>
        <v>60</v>
      </c>
      <c r="K15" s="61"/>
      <c r="L15" s="61"/>
      <c r="M15" s="65" t="s">
        <v>81</v>
      </c>
      <c r="N15" s="65"/>
      <c r="O15" s="65"/>
      <c r="P15" s="64">
        <f>SUM(P12:P14)</f>
        <v>3</v>
      </c>
      <c r="Q15" s="65"/>
      <c r="R15" s="65"/>
      <c r="S15" s="65" t="s">
        <v>82</v>
      </c>
      <c r="T15" s="65"/>
      <c r="U15" s="65"/>
      <c r="V15" s="64">
        <f>SUM(V12:V14)</f>
        <v>4</v>
      </c>
      <c r="W15" s="61"/>
      <c r="X15" s="61"/>
      <c r="Y15" s="65" t="s">
        <v>83</v>
      </c>
      <c r="Z15" s="65"/>
      <c r="AA15" s="65"/>
      <c r="AB15" s="65"/>
      <c r="AC15" s="65"/>
      <c r="AD15" s="64">
        <f>SUM(AD12:AD14)</f>
        <v>3</v>
      </c>
      <c r="AE15" s="61"/>
      <c r="AF15" s="65"/>
      <c r="AG15" s="65"/>
      <c r="AH15" s="65"/>
      <c r="AI15" s="65"/>
      <c r="AJ15" s="67"/>
      <c r="AL15" s="65"/>
      <c r="AM15" s="65"/>
    </row>
    <row r="16" spans="1:36" ht="3.75" customHeight="1" thickBot="1">
      <c r="A16" s="8"/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5"/>
      <c r="N16" s="65"/>
      <c r="O16" s="65"/>
      <c r="P16" s="64"/>
      <c r="Q16" s="65"/>
      <c r="R16" s="65"/>
      <c r="S16" s="65"/>
      <c r="T16" s="65"/>
      <c r="U16" s="65"/>
      <c r="V16" s="64"/>
      <c r="W16" s="61"/>
      <c r="X16" s="61"/>
      <c r="Y16" s="65"/>
      <c r="Z16" s="65"/>
      <c r="AA16" s="65"/>
      <c r="AB16" s="65"/>
      <c r="AC16" s="65"/>
      <c r="AD16" s="64"/>
      <c r="AE16" s="61"/>
      <c r="AF16" s="65"/>
      <c r="AG16" s="65"/>
      <c r="AH16" s="65"/>
      <c r="AI16" s="65"/>
      <c r="AJ16" s="67"/>
    </row>
    <row r="17" spans="1:36" ht="18" customHeight="1">
      <c r="A17" s="199" t="s">
        <v>19</v>
      </c>
      <c r="B17" s="201" t="s">
        <v>216</v>
      </c>
      <c r="C17" s="199" t="s">
        <v>217</v>
      </c>
      <c r="D17" s="203" t="s">
        <v>218</v>
      </c>
      <c r="E17" s="54"/>
      <c r="F17" s="54"/>
      <c r="G17" s="203" t="s">
        <v>45</v>
      </c>
      <c r="H17" s="203"/>
      <c r="I17" s="203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89"/>
      <c r="AA17" s="89"/>
      <c r="AB17" s="89"/>
      <c r="AC17" s="89"/>
      <c r="AD17" s="195" t="s">
        <v>14</v>
      </c>
      <c r="AE17" s="55"/>
      <c r="AF17" s="195" t="s">
        <v>44</v>
      </c>
      <c r="AG17" s="205" t="s">
        <v>20</v>
      </c>
      <c r="AH17" s="56"/>
      <c r="AI17" s="195" t="s">
        <v>21</v>
      </c>
      <c r="AJ17" s="197" t="s">
        <v>22</v>
      </c>
    </row>
    <row r="18" spans="1:36" ht="18" customHeight="1">
      <c r="A18" s="200"/>
      <c r="B18" s="202"/>
      <c r="C18" s="200"/>
      <c r="D18" s="196"/>
      <c r="E18" s="44"/>
      <c r="F18" s="44"/>
      <c r="G18" s="44">
        <v>1</v>
      </c>
      <c r="H18" s="44"/>
      <c r="I18" s="44"/>
      <c r="J18" s="44">
        <v>2</v>
      </c>
      <c r="K18" s="44"/>
      <c r="L18" s="44"/>
      <c r="M18" s="44">
        <v>3</v>
      </c>
      <c r="N18" s="44"/>
      <c r="O18" s="44"/>
      <c r="P18" s="44">
        <v>4</v>
      </c>
      <c r="Q18" s="44"/>
      <c r="R18" s="44"/>
      <c r="S18" s="44">
        <v>5</v>
      </c>
      <c r="T18" s="44"/>
      <c r="U18" s="44"/>
      <c r="V18" s="44">
        <v>6</v>
      </c>
      <c r="W18" s="44"/>
      <c r="X18" s="44"/>
      <c r="Y18" s="44">
        <v>7</v>
      </c>
      <c r="Z18" s="44"/>
      <c r="AA18" s="44"/>
      <c r="AB18" s="44"/>
      <c r="AC18" s="44" t="s">
        <v>248</v>
      </c>
      <c r="AD18" s="196"/>
      <c r="AE18" s="44"/>
      <c r="AF18" s="196"/>
      <c r="AG18" s="206"/>
      <c r="AH18" s="57"/>
      <c r="AI18" s="196"/>
      <c r="AJ18" s="198"/>
    </row>
    <row r="19" spans="1:36" ht="18" customHeight="1" thickBot="1">
      <c r="A19" s="42"/>
      <c r="B19" s="43" t="s">
        <v>134</v>
      </c>
      <c r="C19" s="42"/>
      <c r="D19" s="7"/>
      <c r="E19" s="7"/>
      <c r="F19" s="7" t="s">
        <v>247</v>
      </c>
      <c r="G19" s="109" t="s">
        <v>135</v>
      </c>
      <c r="H19" s="7"/>
      <c r="I19" s="7" t="s">
        <v>251</v>
      </c>
      <c r="J19" s="109" t="s">
        <v>135</v>
      </c>
      <c r="K19" s="7"/>
      <c r="L19" s="7" t="s">
        <v>252</v>
      </c>
      <c r="M19" s="109" t="s">
        <v>135</v>
      </c>
      <c r="N19" s="7"/>
      <c r="O19" s="7" t="s">
        <v>253</v>
      </c>
      <c r="P19" s="109" t="s">
        <v>135</v>
      </c>
      <c r="Q19" s="7"/>
      <c r="R19" s="7" t="s">
        <v>254</v>
      </c>
      <c r="S19" s="109" t="s">
        <v>135</v>
      </c>
      <c r="T19" s="7"/>
      <c r="U19" s="7" t="s">
        <v>255</v>
      </c>
      <c r="V19" s="109" t="s">
        <v>135</v>
      </c>
      <c r="W19" s="7"/>
      <c r="X19" s="7" t="s">
        <v>256</v>
      </c>
      <c r="Y19" s="109" t="s">
        <v>135</v>
      </c>
      <c r="Z19" s="7"/>
      <c r="AA19" s="7" t="s">
        <v>244</v>
      </c>
      <c r="AB19" s="7"/>
      <c r="AC19" s="7" t="s">
        <v>249</v>
      </c>
      <c r="AD19" s="7" t="s">
        <v>257</v>
      </c>
      <c r="AE19" s="7"/>
      <c r="AF19" s="7" t="s">
        <v>257</v>
      </c>
      <c r="AG19" s="40" t="s">
        <v>257</v>
      </c>
      <c r="AH19" s="40"/>
      <c r="AI19" s="7"/>
      <c r="AJ19" s="41"/>
    </row>
    <row r="20" spans="1:36" ht="18" customHeight="1" thickBot="1">
      <c r="A20" s="10">
        <v>100</v>
      </c>
      <c r="B20" s="11" t="s">
        <v>192</v>
      </c>
      <c r="C20" s="71">
        <f>D7</f>
        <v>250</v>
      </c>
      <c r="D20" s="11" t="s">
        <v>193</v>
      </c>
      <c r="E20" s="105"/>
      <c r="F20" s="105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63">
        <v>150</v>
      </c>
      <c r="AG20" s="98">
        <f>(C20*AF20)</f>
        <v>37500</v>
      </c>
      <c r="AH20" s="24"/>
      <c r="AI20" s="3"/>
      <c r="AJ20" s="4"/>
    </row>
    <row r="21" spans="1:36" ht="18" customHeight="1" thickBot="1">
      <c r="A21" s="10">
        <v>200</v>
      </c>
      <c r="B21" s="11" t="s">
        <v>220</v>
      </c>
      <c r="C21" s="71">
        <f>D7</f>
        <v>250</v>
      </c>
      <c r="D21" s="11" t="s">
        <v>193</v>
      </c>
      <c r="E21" s="3"/>
      <c r="F21" s="160"/>
      <c r="G21" s="104"/>
      <c r="H21" s="3"/>
      <c r="I21" s="160"/>
      <c r="J21" s="104"/>
      <c r="K21" s="23"/>
      <c r="L21" s="160"/>
      <c r="M21" s="104"/>
      <c r="N21" s="3"/>
      <c r="O21" s="160"/>
      <c r="P21" s="104"/>
      <c r="Q21" s="23"/>
      <c r="R21" s="160"/>
      <c r="S21" s="104"/>
      <c r="T21" s="3"/>
      <c r="U21" s="160"/>
      <c r="V21" s="104"/>
      <c r="W21" s="23"/>
      <c r="X21" s="160"/>
      <c r="Y21" s="104"/>
      <c r="Z21" s="3"/>
      <c r="AA21" s="161">
        <f aca="true" t="shared" si="0" ref="AA21:AA29">F21+I21+L21+O21+R21+U21+X21</f>
        <v>0</v>
      </c>
      <c r="AB21" s="23"/>
      <c r="AC21" s="162">
        <v>0</v>
      </c>
      <c r="AD21" s="23" t="e">
        <f aca="true" t="shared" si="1" ref="AD21:AD29">((F21*G21)+(I21*J21)+(L21*M21)+(O21*P21)+(R21*S21)+(U21*V21)+(X21*Y21))/AA21*(1+AC21)</f>
        <v>#DIV/0!</v>
      </c>
      <c r="AE21" s="23"/>
      <c r="AF21" s="163">
        <v>90</v>
      </c>
      <c r="AG21" s="98">
        <f>(C21*AF21)</f>
        <v>22500</v>
      </c>
      <c r="AH21" s="24"/>
      <c r="AI21" s="3"/>
      <c r="AJ21" s="4"/>
    </row>
    <row r="22" spans="1:36" ht="18" customHeight="1">
      <c r="A22" s="8">
        <v>310</v>
      </c>
      <c r="B22" s="9" t="s">
        <v>24</v>
      </c>
      <c r="C22" s="110">
        <v>118</v>
      </c>
      <c r="D22" s="1" t="s">
        <v>166</v>
      </c>
      <c r="E22" s="1"/>
      <c r="F22" s="101"/>
      <c r="G22" s="92"/>
      <c r="H22" s="1"/>
      <c r="I22" s="101"/>
      <c r="J22" s="92"/>
      <c r="K22" s="20"/>
      <c r="L22" s="101"/>
      <c r="M22" s="92"/>
      <c r="N22" s="1"/>
      <c r="O22" s="101"/>
      <c r="P22" s="92"/>
      <c r="Q22" s="20"/>
      <c r="R22" s="101"/>
      <c r="S22" s="92"/>
      <c r="T22" s="1"/>
      <c r="U22" s="101"/>
      <c r="V22" s="92"/>
      <c r="W22" s="20"/>
      <c r="X22" s="101"/>
      <c r="Y22" s="92"/>
      <c r="Z22" s="1"/>
      <c r="AA22" s="102">
        <f t="shared" si="0"/>
        <v>0</v>
      </c>
      <c r="AB22" s="20"/>
      <c r="AC22" s="93">
        <v>0</v>
      </c>
      <c r="AD22" s="20" t="e">
        <f t="shared" si="1"/>
        <v>#DIV/0!</v>
      </c>
      <c r="AE22" s="20"/>
      <c r="AF22" s="164">
        <v>23</v>
      </c>
      <c r="AG22" s="99">
        <f>(C22*AF22)</f>
        <v>2714</v>
      </c>
      <c r="AH22" s="21"/>
      <c r="AI22" s="165">
        <f aca="true" t="shared" si="2" ref="AI22:AI29">IF(AG22&gt;0,(AG22/$AG$41),"")</f>
        <v>0.01437279231473979</v>
      </c>
      <c r="AJ22" s="2"/>
    </row>
    <row r="23" spans="1:36" ht="18" customHeight="1">
      <c r="A23" s="8">
        <v>320</v>
      </c>
      <c r="B23" s="9" t="s">
        <v>25</v>
      </c>
      <c r="C23" s="110">
        <v>100</v>
      </c>
      <c r="D23" s="1" t="s">
        <v>167</v>
      </c>
      <c r="E23" s="1"/>
      <c r="F23" s="101">
        <v>1</v>
      </c>
      <c r="G23" s="92">
        <v>10000</v>
      </c>
      <c r="H23" s="1"/>
      <c r="I23" s="101">
        <v>1</v>
      </c>
      <c r="J23" s="92">
        <v>20000</v>
      </c>
      <c r="K23" s="20"/>
      <c r="L23" s="101"/>
      <c r="M23" s="92"/>
      <c r="N23" s="1"/>
      <c r="O23" s="101"/>
      <c r="P23" s="92"/>
      <c r="Q23" s="20"/>
      <c r="R23" s="101"/>
      <c r="S23" s="92"/>
      <c r="T23" s="1"/>
      <c r="U23" s="101"/>
      <c r="V23" s="92"/>
      <c r="W23" s="20"/>
      <c r="X23" s="101"/>
      <c r="Y23" s="92"/>
      <c r="Z23" s="1"/>
      <c r="AA23" s="102">
        <f t="shared" si="0"/>
        <v>2</v>
      </c>
      <c r="AB23" s="20"/>
      <c r="AC23" s="93">
        <v>0</v>
      </c>
      <c r="AD23" s="20">
        <f t="shared" si="1"/>
        <v>15000</v>
      </c>
      <c r="AE23" s="20"/>
      <c r="AF23" s="164">
        <v>154</v>
      </c>
      <c r="AG23" s="99">
        <f aca="true" t="shared" si="3" ref="AG23:AG29">(C23*AF23)</f>
        <v>15400</v>
      </c>
      <c r="AH23" s="21"/>
      <c r="AI23" s="165">
        <f t="shared" si="2"/>
        <v>0.08155526958253234</v>
      </c>
      <c r="AJ23" s="2"/>
    </row>
    <row r="24" spans="1:36" ht="18" customHeight="1">
      <c r="A24" s="8">
        <v>330</v>
      </c>
      <c r="B24" s="9" t="s">
        <v>26</v>
      </c>
      <c r="C24" s="110">
        <v>453</v>
      </c>
      <c r="D24" s="1" t="s">
        <v>167</v>
      </c>
      <c r="E24" s="1"/>
      <c r="F24" s="101"/>
      <c r="G24" s="92"/>
      <c r="H24" s="1"/>
      <c r="I24" s="101"/>
      <c r="J24" s="92"/>
      <c r="K24" s="20"/>
      <c r="L24" s="101"/>
      <c r="M24" s="92"/>
      <c r="N24" s="1"/>
      <c r="O24" s="101"/>
      <c r="P24" s="92"/>
      <c r="Q24" s="20"/>
      <c r="R24" s="101"/>
      <c r="S24" s="92"/>
      <c r="T24" s="1"/>
      <c r="U24" s="101"/>
      <c r="V24" s="92"/>
      <c r="W24" s="20"/>
      <c r="X24" s="101"/>
      <c r="Y24" s="92"/>
      <c r="Z24" s="1"/>
      <c r="AA24" s="102">
        <f t="shared" si="0"/>
        <v>0</v>
      </c>
      <c r="AB24" s="20"/>
      <c r="AC24" s="93">
        <v>0</v>
      </c>
      <c r="AD24" s="20" t="e">
        <f t="shared" si="1"/>
        <v>#DIV/0!</v>
      </c>
      <c r="AE24" s="20"/>
      <c r="AF24" s="164">
        <v>200</v>
      </c>
      <c r="AG24" s="99">
        <f t="shared" si="3"/>
        <v>90600</v>
      </c>
      <c r="AH24" s="21"/>
      <c r="AI24" s="165">
        <f t="shared" si="2"/>
        <v>0.4797991833881448</v>
      </c>
      <c r="AJ24" s="2"/>
    </row>
    <row r="25" spans="1:36" ht="18" customHeight="1">
      <c r="A25" s="8">
        <v>340</v>
      </c>
      <c r="B25" s="9" t="s">
        <v>46</v>
      </c>
      <c r="C25" s="110">
        <v>171</v>
      </c>
      <c r="D25" s="1" t="s">
        <v>167</v>
      </c>
      <c r="E25" s="1"/>
      <c r="F25" s="101"/>
      <c r="G25" s="92"/>
      <c r="H25" s="1"/>
      <c r="I25" s="101"/>
      <c r="J25" s="92"/>
      <c r="K25" s="20"/>
      <c r="L25" s="101"/>
      <c r="M25" s="92"/>
      <c r="N25" s="1"/>
      <c r="O25" s="101"/>
      <c r="P25" s="92"/>
      <c r="Q25" s="20"/>
      <c r="R25" s="101"/>
      <c r="S25" s="92"/>
      <c r="T25" s="1"/>
      <c r="U25" s="101"/>
      <c r="V25" s="92"/>
      <c r="W25" s="20"/>
      <c r="X25" s="101"/>
      <c r="Y25" s="92"/>
      <c r="Z25" s="1"/>
      <c r="AA25" s="102">
        <f t="shared" si="0"/>
        <v>0</v>
      </c>
      <c r="AB25" s="20"/>
      <c r="AC25" s="93">
        <v>0</v>
      </c>
      <c r="AD25" s="20" t="e">
        <f t="shared" si="1"/>
        <v>#DIV/0!</v>
      </c>
      <c r="AE25" s="20"/>
      <c r="AF25" s="164">
        <v>145</v>
      </c>
      <c r="AG25" s="99">
        <f t="shared" si="3"/>
        <v>24795</v>
      </c>
      <c r="AH25" s="21"/>
      <c r="AI25" s="165">
        <f t="shared" si="2"/>
        <v>0.13130927982460322</v>
      </c>
      <c r="AJ25" s="2"/>
    </row>
    <row r="26" spans="1:36" ht="18" customHeight="1">
      <c r="A26" s="8">
        <v>350</v>
      </c>
      <c r="B26" s="9" t="s">
        <v>47</v>
      </c>
      <c r="C26" s="110">
        <v>175</v>
      </c>
      <c r="D26" s="1" t="s">
        <v>167</v>
      </c>
      <c r="E26" s="1"/>
      <c r="F26" s="101"/>
      <c r="G26" s="92"/>
      <c r="H26" s="1"/>
      <c r="I26" s="101"/>
      <c r="J26" s="92"/>
      <c r="K26" s="20"/>
      <c r="L26" s="101"/>
      <c r="M26" s="92"/>
      <c r="N26" s="1"/>
      <c r="O26" s="101"/>
      <c r="P26" s="92"/>
      <c r="Q26" s="20"/>
      <c r="R26" s="101"/>
      <c r="S26" s="92"/>
      <c r="T26" s="1"/>
      <c r="U26" s="101"/>
      <c r="V26" s="92"/>
      <c r="W26" s="20"/>
      <c r="X26" s="101"/>
      <c r="Y26" s="92"/>
      <c r="Z26" s="1"/>
      <c r="AA26" s="102">
        <f t="shared" si="0"/>
        <v>0</v>
      </c>
      <c r="AB26" s="20"/>
      <c r="AC26" s="93">
        <v>0</v>
      </c>
      <c r="AD26" s="20" t="e">
        <f t="shared" si="1"/>
        <v>#DIV/0!</v>
      </c>
      <c r="AE26" s="20"/>
      <c r="AF26" s="164">
        <v>201</v>
      </c>
      <c r="AG26" s="99">
        <f t="shared" si="3"/>
        <v>35175</v>
      </c>
      <c r="AH26" s="21"/>
      <c r="AI26" s="165">
        <f t="shared" si="2"/>
        <v>0.18627964984192047</v>
      </c>
      <c r="AJ26" s="2"/>
    </row>
    <row r="27" spans="1:36" ht="18" customHeight="1">
      <c r="A27" s="8">
        <v>360</v>
      </c>
      <c r="B27" s="9" t="s">
        <v>48</v>
      </c>
      <c r="C27" s="110">
        <v>65</v>
      </c>
      <c r="D27" s="1" t="s">
        <v>167</v>
      </c>
      <c r="E27" s="1"/>
      <c r="F27" s="101"/>
      <c r="G27" s="92"/>
      <c r="H27" s="1"/>
      <c r="I27" s="101"/>
      <c r="J27" s="92"/>
      <c r="K27" s="20"/>
      <c r="L27" s="101"/>
      <c r="M27" s="92"/>
      <c r="N27" s="1"/>
      <c r="O27" s="101"/>
      <c r="P27" s="92"/>
      <c r="Q27" s="20"/>
      <c r="R27" s="101"/>
      <c r="S27" s="92"/>
      <c r="T27" s="1"/>
      <c r="U27" s="101"/>
      <c r="V27" s="92"/>
      <c r="W27" s="20"/>
      <c r="X27" s="101"/>
      <c r="Y27" s="92"/>
      <c r="Z27" s="1"/>
      <c r="AA27" s="102">
        <f t="shared" si="0"/>
        <v>0</v>
      </c>
      <c r="AB27" s="20"/>
      <c r="AC27" s="93">
        <v>0</v>
      </c>
      <c r="AD27" s="20" t="e">
        <f t="shared" si="1"/>
        <v>#DIV/0!</v>
      </c>
      <c r="AE27" s="20"/>
      <c r="AF27" s="164">
        <v>213</v>
      </c>
      <c r="AG27" s="99">
        <f t="shared" si="3"/>
        <v>13845</v>
      </c>
      <c r="AH27" s="21"/>
      <c r="AI27" s="165">
        <f t="shared" si="2"/>
        <v>0.07332030567338703</v>
      </c>
      <c r="AJ27" s="2"/>
    </row>
    <row r="28" spans="1:36" ht="18" customHeight="1">
      <c r="A28" s="8">
        <v>370</v>
      </c>
      <c r="B28" s="9" t="s">
        <v>49</v>
      </c>
      <c r="C28" s="72">
        <f>AD$7</f>
        <v>75</v>
      </c>
      <c r="D28" s="1" t="s">
        <v>231</v>
      </c>
      <c r="E28" s="1"/>
      <c r="F28" s="101"/>
      <c r="G28" s="92"/>
      <c r="H28" s="1"/>
      <c r="I28" s="101"/>
      <c r="J28" s="92"/>
      <c r="K28" s="20"/>
      <c r="L28" s="101"/>
      <c r="M28" s="92"/>
      <c r="N28" s="1"/>
      <c r="O28" s="101"/>
      <c r="P28" s="92"/>
      <c r="Q28" s="20"/>
      <c r="R28" s="101"/>
      <c r="S28" s="92"/>
      <c r="T28" s="1"/>
      <c r="U28" s="101"/>
      <c r="V28" s="92"/>
      <c r="W28" s="20"/>
      <c r="X28" s="101"/>
      <c r="Y28" s="92"/>
      <c r="Z28" s="1"/>
      <c r="AA28" s="102">
        <f t="shared" si="0"/>
        <v>0</v>
      </c>
      <c r="AB28" s="20"/>
      <c r="AC28" s="93">
        <v>0</v>
      </c>
      <c r="AD28" s="20" t="e">
        <f t="shared" si="1"/>
        <v>#DIV/0!</v>
      </c>
      <c r="AE28" s="20"/>
      <c r="AF28" s="164">
        <v>8</v>
      </c>
      <c r="AG28" s="99">
        <f t="shared" si="3"/>
        <v>600</v>
      </c>
      <c r="AH28" s="21"/>
      <c r="AI28" s="165">
        <f t="shared" si="2"/>
        <v>0.0031774780356830785</v>
      </c>
      <c r="AJ28" s="2"/>
    </row>
    <row r="29" spans="1:39" ht="18" customHeight="1" thickBot="1">
      <c r="A29" s="8">
        <v>390</v>
      </c>
      <c r="B29" s="9" t="s">
        <v>204</v>
      </c>
      <c r="C29" s="72">
        <f>AD$7</f>
        <v>75</v>
      </c>
      <c r="D29" s="1" t="s">
        <v>231</v>
      </c>
      <c r="E29" s="1"/>
      <c r="F29" s="101"/>
      <c r="G29" s="92"/>
      <c r="H29" s="1"/>
      <c r="I29" s="101"/>
      <c r="J29" s="92"/>
      <c r="K29" s="20"/>
      <c r="L29" s="101"/>
      <c r="M29" s="92"/>
      <c r="N29" s="1"/>
      <c r="O29" s="101"/>
      <c r="P29" s="92"/>
      <c r="Q29" s="20"/>
      <c r="R29" s="101"/>
      <c r="S29" s="92"/>
      <c r="T29" s="1"/>
      <c r="U29" s="101"/>
      <c r="V29" s="92"/>
      <c r="W29" s="20"/>
      <c r="X29" s="101"/>
      <c r="Y29" s="92"/>
      <c r="Z29" s="1"/>
      <c r="AA29" s="102">
        <f t="shared" si="0"/>
        <v>0</v>
      </c>
      <c r="AB29" s="20"/>
      <c r="AC29" s="93">
        <v>0</v>
      </c>
      <c r="AD29" s="20" t="e">
        <f t="shared" si="1"/>
        <v>#DIV/0!</v>
      </c>
      <c r="AE29" s="20"/>
      <c r="AF29" s="164">
        <v>21</v>
      </c>
      <c r="AG29" s="99">
        <f t="shared" si="3"/>
        <v>1575</v>
      </c>
      <c r="AH29" s="21"/>
      <c r="AI29" s="165">
        <f t="shared" si="2"/>
        <v>0.00834087984366808</v>
      </c>
      <c r="AJ29" s="2"/>
      <c r="AM29" s="84"/>
    </row>
    <row r="30" spans="1:36" ht="18" customHeight="1" thickBot="1">
      <c r="A30" s="10">
        <v>300</v>
      </c>
      <c r="B30" s="11" t="s">
        <v>205</v>
      </c>
      <c r="C30" s="70">
        <f>AD$7</f>
        <v>75</v>
      </c>
      <c r="D30" s="11" t="s">
        <v>231</v>
      </c>
      <c r="E30" s="105"/>
      <c r="F30" s="105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>
        <f>SUM(G30:Y30)/5</f>
        <v>0</v>
      </c>
      <c r="AE30" s="23"/>
      <c r="AF30" s="94">
        <f>AG30/C30</f>
        <v>2462.72</v>
      </c>
      <c r="AG30" s="98">
        <f>SUM(AG22:AG29)</f>
        <v>184704</v>
      </c>
      <c r="AH30" s="24"/>
      <c r="AI30" s="3"/>
      <c r="AJ30" s="4"/>
    </row>
    <row r="31" spans="1:36" ht="18" customHeight="1">
      <c r="A31" s="8">
        <v>410</v>
      </c>
      <c r="B31" s="9" t="s">
        <v>206</v>
      </c>
      <c r="C31" s="72">
        <f aca="true" t="shared" si="4" ref="C31:C39">AD$7</f>
        <v>75</v>
      </c>
      <c r="D31" s="1" t="s">
        <v>231</v>
      </c>
      <c r="E31" s="1"/>
      <c r="F31" s="101"/>
      <c r="G31" s="92"/>
      <c r="H31" s="1"/>
      <c r="I31" s="101"/>
      <c r="J31" s="92"/>
      <c r="K31" s="20"/>
      <c r="L31" s="101"/>
      <c r="M31" s="92"/>
      <c r="N31" s="1"/>
      <c r="O31" s="101"/>
      <c r="P31" s="92"/>
      <c r="Q31" s="20"/>
      <c r="R31" s="101"/>
      <c r="S31" s="92"/>
      <c r="T31" s="1"/>
      <c r="U31" s="101"/>
      <c r="V31" s="92"/>
      <c r="W31" s="20"/>
      <c r="X31" s="101"/>
      <c r="Y31" s="92"/>
      <c r="Z31" s="1"/>
      <c r="AA31" s="102">
        <f aca="true" t="shared" si="5" ref="AA31:AA39">F31+I31+L31+O31+R31+U31+X31</f>
        <v>0</v>
      </c>
      <c r="AB31" s="20"/>
      <c r="AC31" s="93">
        <v>0</v>
      </c>
      <c r="AD31" s="20" t="e">
        <f aca="true" t="shared" si="6" ref="AD31:AD39">((F31*G31)+(I31*J31)+(L31*M31)+(O31*P31)+(R31*S31)+(U31*V31)+(X31*Y31))/AA31*(1+AC31)</f>
        <v>#DIV/0!</v>
      </c>
      <c r="AE31" s="20"/>
      <c r="AF31" s="164">
        <v>21</v>
      </c>
      <c r="AG31" s="99">
        <f aca="true" t="shared" si="7" ref="AG31:AG39">(C31*AF31)</f>
        <v>1575</v>
      </c>
      <c r="AH31" s="21"/>
      <c r="AI31" s="165">
        <f aca="true" t="shared" si="8" ref="AI31:AI39">IF(AG31&gt;0,(AG31/$AG$41),"")</f>
        <v>0.00834087984366808</v>
      </c>
      <c r="AJ31" s="2"/>
    </row>
    <row r="32" spans="1:36" ht="18" customHeight="1">
      <c r="A32" s="8">
        <v>420</v>
      </c>
      <c r="B32" s="9" t="s">
        <v>207</v>
      </c>
      <c r="C32" s="72">
        <f t="shared" si="4"/>
        <v>75</v>
      </c>
      <c r="D32" s="1" t="s">
        <v>231</v>
      </c>
      <c r="E32" s="1"/>
      <c r="F32" s="101"/>
      <c r="G32" s="92"/>
      <c r="H32" s="1"/>
      <c r="I32" s="101"/>
      <c r="J32" s="92"/>
      <c r="K32" s="20"/>
      <c r="L32" s="101"/>
      <c r="M32" s="92"/>
      <c r="N32" s="1"/>
      <c r="O32" s="101"/>
      <c r="P32" s="92"/>
      <c r="Q32" s="20"/>
      <c r="R32" s="101"/>
      <c r="S32" s="92"/>
      <c r="T32" s="1"/>
      <c r="U32" s="101"/>
      <c r="V32" s="92"/>
      <c r="W32" s="20"/>
      <c r="X32" s="101"/>
      <c r="Y32" s="92"/>
      <c r="Z32" s="1"/>
      <c r="AA32" s="102">
        <f t="shared" si="5"/>
        <v>0</v>
      </c>
      <c r="AB32" s="20"/>
      <c r="AC32" s="93">
        <v>0</v>
      </c>
      <c r="AD32" s="20" t="e">
        <f t="shared" si="6"/>
        <v>#DIV/0!</v>
      </c>
      <c r="AE32" s="20"/>
      <c r="AF32" s="164">
        <v>19</v>
      </c>
      <c r="AG32" s="99">
        <f t="shared" si="7"/>
        <v>1425</v>
      </c>
      <c r="AH32" s="21"/>
      <c r="AI32" s="165">
        <f t="shared" si="8"/>
        <v>0.007546510334747311</v>
      </c>
      <c r="AJ32" s="2"/>
    </row>
    <row r="33" spans="1:36" ht="18" customHeight="1">
      <c r="A33" s="8">
        <v>430</v>
      </c>
      <c r="B33" s="9" t="s">
        <v>208</v>
      </c>
      <c r="C33" s="72">
        <f t="shared" si="4"/>
        <v>75</v>
      </c>
      <c r="D33" s="1" t="s">
        <v>231</v>
      </c>
      <c r="E33" s="1"/>
      <c r="F33" s="101"/>
      <c r="G33" s="92"/>
      <c r="H33" s="1"/>
      <c r="I33" s="101"/>
      <c r="J33" s="92"/>
      <c r="K33" s="20"/>
      <c r="L33" s="101"/>
      <c r="M33" s="92"/>
      <c r="N33" s="1"/>
      <c r="O33" s="101"/>
      <c r="P33" s="92"/>
      <c r="Q33" s="20"/>
      <c r="R33" s="101"/>
      <c r="S33" s="92"/>
      <c r="T33" s="1"/>
      <c r="U33" s="101"/>
      <c r="V33" s="92"/>
      <c r="W33" s="20"/>
      <c r="X33" s="101"/>
      <c r="Y33" s="92"/>
      <c r="Z33" s="1"/>
      <c r="AA33" s="102">
        <f t="shared" si="5"/>
        <v>0</v>
      </c>
      <c r="AB33" s="20"/>
      <c r="AC33" s="93">
        <v>0</v>
      </c>
      <c r="AD33" s="20" t="e">
        <f t="shared" si="6"/>
        <v>#DIV/0!</v>
      </c>
      <c r="AE33" s="20"/>
      <c r="AF33" s="164">
        <v>2</v>
      </c>
      <c r="AG33" s="99">
        <f t="shared" si="7"/>
        <v>150</v>
      </c>
      <c r="AH33" s="21"/>
      <c r="AI33" s="165">
        <f t="shared" si="8"/>
        <v>0.0007943695089207696</v>
      </c>
      <c r="AJ33" s="2"/>
    </row>
    <row r="34" spans="1:36" ht="18" customHeight="1">
      <c r="A34" s="8">
        <v>440</v>
      </c>
      <c r="B34" s="9" t="s">
        <v>209</v>
      </c>
      <c r="C34" s="72">
        <f t="shared" si="4"/>
        <v>75</v>
      </c>
      <c r="D34" s="1" t="s">
        <v>231</v>
      </c>
      <c r="E34" s="1"/>
      <c r="F34" s="101"/>
      <c r="G34" s="92"/>
      <c r="H34" s="1"/>
      <c r="I34" s="101"/>
      <c r="J34" s="92"/>
      <c r="K34" s="20"/>
      <c r="L34" s="101"/>
      <c r="M34" s="92"/>
      <c r="N34" s="1"/>
      <c r="O34" s="101"/>
      <c r="P34" s="92"/>
      <c r="Q34" s="20"/>
      <c r="R34" s="101"/>
      <c r="S34" s="92"/>
      <c r="T34" s="1"/>
      <c r="U34" s="101"/>
      <c r="V34" s="92"/>
      <c r="W34" s="20"/>
      <c r="X34" s="101"/>
      <c r="Y34" s="92"/>
      <c r="Z34" s="1"/>
      <c r="AA34" s="102">
        <f t="shared" si="5"/>
        <v>0</v>
      </c>
      <c r="AB34" s="20"/>
      <c r="AC34" s="93">
        <v>0</v>
      </c>
      <c r="AD34" s="20" t="e">
        <f t="shared" si="6"/>
        <v>#DIV/0!</v>
      </c>
      <c r="AE34" s="20"/>
      <c r="AF34" s="164">
        <v>10</v>
      </c>
      <c r="AG34" s="99">
        <f t="shared" si="7"/>
        <v>750</v>
      </c>
      <c r="AH34" s="21"/>
      <c r="AI34" s="165">
        <f t="shared" si="8"/>
        <v>0.003971847544603848</v>
      </c>
      <c r="AJ34" s="2"/>
    </row>
    <row r="35" spans="1:36" ht="18" customHeight="1">
      <c r="A35" s="8">
        <v>450</v>
      </c>
      <c r="B35" s="9" t="s">
        <v>210</v>
      </c>
      <c r="C35" s="72">
        <f t="shared" si="4"/>
        <v>75</v>
      </c>
      <c r="D35" s="1" t="s">
        <v>231</v>
      </c>
      <c r="E35" s="1"/>
      <c r="F35" s="101"/>
      <c r="G35" s="92"/>
      <c r="H35" s="1"/>
      <c r="I35" s="101"/>
      <c r="J35" s="92"/>
      <c r="K35" s="20"/>
      <c r="L35" s="101"/>
      <c r="M35" s="92"/>
      <c r="N35" s="1"/>
      <c r="O35" s="101"/>
      <c r="P35" s="92"/>
      <c r="Q35" s="20"/>
      <c r="R35" s="101"/>
      <c r="S35" s="92"/>
      <c r="T35" s="1"/>
      <c r="U35" s="101"/>
      <c r="V35" s="92"/>
      <c r="W35" s="20"/>
      <c r="X35" s="101"/>
      <c r="Y35" s="92"/>
      <c r="Z35" s="1"/>
      <c r="AA35" s="102">
        <f t="shared" si="5"/>
        <v>0</v>
      </c>
      <c r="AB35" s="20"/>
      <c r="AC35" s="93">
        <v>0</v>
      </c>
      <c r="AD35" s="20" t="e">
        <f t="shared" si="6"/>
        <v>#DIV/0!</v>
      </c>
      <c r="AE35" s="20"/>
      <c r="AF35" s="164">
        <v>3</v>
      </c>
      <c r="AG35" s="99">
        <f t="shared" si="7"/>
        <v>225</v>
      </c>
      <c r="AH35" s="21"/>
      <c r="AI35" s="165">
        <f t="shared" si="8"/>
        <v>0.0011915542633811544</v>
      </c>
      <c r="AJ35" s="2"/>
    </row>
    <row r="36" spans="1:36" ht="18" customHeight="1">
      <c r="A36" s="8">
        <v>460</v>
      </c>
      <c r="B36" s="9" t="s">
        <v>211</v>
      </c>
      <c r="C36" s="72">
        <f t="shared" si="4"/>
        <v>75</v>
      </c>
      <c r="D36" s="1" t="s">
        <v>231</v>
      </c>
      <c r="E36" s="1"/>
      <c r="F36" s="101"/>
      <c r="G36" s="92"/>
      <c r="H36" s="1"/>
      <c r="I36" s="101"/>
      <c r="J36" s="92"/>
      <c r="K36" s="20"/>
      <c r="L36" s="101"/>
      <c r="M36" s="92"/>
      <c r="N36" s="1"/>
      <c r="O36" s="101"/>
      <c r="P36" s="92"/>
      <c r="Q36" s="20"/>
      <c r="R36" s="101"/>
      <c r="S36" s="92"/>
      <c r="T36" s="1"/>
      <c r="U36" s="101"/>
      <c r="V36" s="92"/>
      <c r="W36" s="20"/>
      <c r="X36" s="101"/>
      <c r="Y36" s="92"/>
      <c r="Z36" s="1"/>
      <c r="AA36" s="102">
        <f t="shared" si="5"/>
        <v>0</v>
      </c>
      <c r="AB36" s="20"/>
      <c r="AC36" s="93">
        <v>0</v>
      </c>
      <c r="AD36" s="20" t="e">
        <f t="shared" si="6"/>
        <v>#DIV/0!</v>
      </c>
      <c r="AE36" s="20"/>
      <c r="AF36" s="164"/>
      <c r="AG36" s="99">
        <f t="shared" si="7"/>
        <v>0</v>
      </c>
      <c r="AH36" s="21"/>
      <c r="AI36" s="165">
        <f t="shared" si="8"/>
      </c>
      <c r="AJ36" s="2"/>
    </row>
    <row r="37" spans="1:36" ht="18" customHeight="1">
      <c r="A37" s="8">
        <v>470</v>
      </c>
      <c r="B37" s="9" t="s">
        <v>212</v>
      </c>
      <c r="C37" s="72">
        <f t="shared" si="4"/>
        <v>75</v>
      </c>
      <c r="D37" s="1" t="s">
        <v>231</v>
      </c>
      <c r="E37" s="1"/>
      <c r="F37" s="101"/>
      <c r="G37" s="92"/>
      <c r="H37" s="1"/>
      <c r="I37" s="101"/>
      <c r="J37" s="92"/>
      <c r="K37" s="20"/>
      <c r="L37" s="101"/>
      <c r="M37" s="92"/>
      <c r="N37" s="1"/>
      <c r="O37" s="101"/>
      <c r="P37" s="92"/>
      <c r="Q37" s="20"/>
      <c r="R37" s="101"/>
      <c r="S37" s="92"/>
      <c r="T37" s="1"/>
      <c r="U37" s="101"/>
      <c r="V37" s="92"/>
      <c r="W37" s="20"/>
      <c r="X37" s="101"/>
      <c r="Y37" s="92"/>
      <c r="Z37" s="1"/>
      <c r="AA37" s="102">
        <f t="shared" si="5"/>
        <v>0</v>
      </c>
      <c r="AB37" s="20"/>
      <c r="AC37" s="93">
        <v>0</v>
      </c>
      <c r="AD37" s="20" t="e">
        <f t="shared" si="6"/>
        <v>#DIV/0!</v>
      </c>
      <c r="AE37" s="20"/>
      <c r="AF37" s="164"/>
      <c r="AG37" s="99">
        <f t="shared" si="7"/>
        <v>0</v>
      </c>
      <c r="AH37" s="21"/>
      <c r="AI37" s="165">
        <f t="shared" si="8"/>
      </c>
      <c r="AJ37" s="2"/>
    </row>
    <row r="38" spans="1:36" ht="18" customHeight="1">
      <c r="A38" s="8">
        <v>480</v>
      </c>
      <c r="B38" s="9" t="s">
        <v>213</v>
      </c>
      <c r="C38" s="72">
        <f t="shared" si="4"/>
        <v>75</v>
      </c>
      <c r="D38" s="1" t="s">
        <v>231</v>
      </c>
      <c r="E38" s="1"/>
      <c r="F38" s="101"/>
      <c r="G38" s="92"/>
      <c r="H38" s="1"/>
      <c r="I38" s="101"/>
      <c r="J38" s="92"/>
      <c r="K38" s="20"/>
      <c r="L38" s="101"/>
      <c r="M38" s="92"/>
      <c r="N38" s="1"/>
      <c r="O38" s="101"/>
      <c r="P38" s="92"/>
      <c r="Q38" s="20"/>
      <c r="R38" s="101"/>
      <c r="S38" s="92"/>
      <c r="T38" s="1"/>
      <c r="U38" s="101"/>
      <c r="V38" s="92"/>
      <c r="W38" s="20"/>
      <c r="X38" s="101"/>
      <c r="Y38" s="92"/>
      <c r="Z38" s="1"/>
      <c r="AA38" s="102">
        <f t="shared" si="5"/>
        <v>0</v>
      </c>
      <c r="AB38" s="20"/>
      <c r="AC38" s="93">
        <v>0</v>
      </c>
      <c r="AD38" s="20" t="e">
        <f t="shared" si="6"/>
        <v>#DIV/0!</v>
      </c>
      <c r="AE38" s="20"/>
      <c r="AF38" s="164"/>
      <c r="AG38" s="99">
        <f t="shared" si="7"/>
        <v>0</v>
      </c>
      <c r="AH38" s="21"/>
      <c r="AI38" s="165">
        <f t="shared" si="8"/>
      </c>
      <c r="AJ38" s="2"/>
    </row>
    <row r="39" spans="1:36" ht="18" customHeight="1" thickBot="1">
      <c r="A39" s="8">
        <v>490</v>
      </c>
      <c r="B39" s="9" t="s">
        <v>214</v>
      </c>
      <c r="C39" s="72">
        <f t="shared" si="4"/>
        <v>75</v>
      </c>
      <c r="D39" s="1" t="s">
        <v>231</v>
      </c>
      <c r="E39" s="1"/>
      <c r="F39" s="101"/>
      <c r="G39" s="92"/>
      <c r="H39" s="1"/>
      <c r="I39" s="101"/>
      <c r="J39" s="92"/>
      <c r="K39" s="20"/>
      <c r="L39" s="101"/>
      <c r="M39" s="92"/>
      <c r="N39" s="1"/>
      <c r="O39" s="101"/>
      <c r="P39" s="92"/>
      <c r="Q39" s="20"/>
      <c r="R39" s="101"/>
      <c r="S39" s="92"/>
      <c r="T39" s="1"/>
      <c r="U39" s="101"/>
      <c r="V39" s="92"/>
      <c r="W39" s="20"/>
      <c r="X39" s="101"/>
      <c r="Y39" s="92"/>
      <c r="Z39" s="1"/>
      <c r="AA39" s="102">
        <f t="shared" si="5"/>
        <v>0</v>
      </c>
      <c r="AB39" s="20"/>
      <c r="AC39" s="93">
        <v>0</v>
      </c>
      <c r="AD39" s="20" t="e">
        <f t="shared" si="6"/>
        <v>#DIV/0!</v>
      </c>
      <c r="AE39" s="20"/>
      <c r="AF39" s="164"/>
      <c r="AG39" s="99">
        <f t="shared" si="7"/>
        <v>0</v>
      </c>
      <c r="AH39" s="21"/>
      <c r="AI39" s="165">
        <f t="shared" si="8"/>
      </c>
      <c r="AJ39" s="2"/>
    </row>
    <row r="40" spans="1:36" ht="18" customHeight="1" thickBot="1">
      <c r="A40" s="10">
        <v>400</v>
      </c>
      <c r="B40" s="11" t="s">
        <v>197</v>
      </c>
      <c r="C40" s="70">
        <f>AD$7</f>
        <v>75</v>
      </c>
      <c r="D40" s="11" t="s">
        <v>231</v>
      </c>
      <c r="E40" s="105"/>
      <c r="F40" s="105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>
        <f>SUM(G40:Y40)/5</f>
        <v>0</v>
      </c>
      <c r="AE40" s="23"/>
      <c r="AF40" s="94">
        <f>AG40/C40</f>
        <v>55</v>
      </c>
      <c r="AG40" s="98">
        <f>SUM(AG31:AG39)</f>
        <v>4125</v>
      </c>
      <c r="AH40" s="24"/>
      <c r="AI40" s="3"/>
      <c r="AJ40" s="4"/>
    </row>
    <row r="41" spans="1:36" ht="18" customHeight="1" thickBot="1">
      <c r="A41" s="12" t="s">
        <v>23</v>
      </c>
      <c r="B41" s="13" t="s">
        <v>198</v>
      </c>
      <c r="C41" s="70">
        <f>AD$7</f>
        <v>75</v>
      </c>
      <c r="D41" s="13" t="s">
        <v>231</v>
      </c>
      <c r="E41" s="106"/>
      <c r="F41" s="106"/>
      <c r="G41" s="25">
        <f>SUM(G30+G40)</f>
        <v>0</v>
      </c>
      <c r="H41" s="25"/>
      <c r="I41" s="25"/>
      <c r="J41" s="25">
        <f>SUM(J30+J40)</f>
        <v>0</v>
      </c>
      <c r="K41" s="25"/>
      <c r="L41" s="25"/>
      <c r="M41" s="25">
        <f>SUM(M30+M40)</f>
        <v>0</v>
      </c>
      <c r="N41" s="25"/>
      <c r="O41" s="25"/>
      <c r="P41" s="25">
        <f>SUM(P30+P40)</f>
        <v>0</v>
      </c>
      <c r="Q41" s="25"/>
      <c r="R41" s="25"/>
      <c r="S41" s="25">
        <f>SUM(S30+S40)</f>
        <v>0</v>
      </c>
      <c r="T41" s="25"/>
      <c r="U41" s="25"/>
      <c r="V41" s="25">
        <f>SUM(V30+V40)</f>
        <v>0</v>
      </c>
      <c r="W41" s="25"/>
      <c r="X41" s="25"/>
      <c r="Y41" s="25">
        <f>SUM(Y30+Y40)</f>
        <v>0</v>
      </c>
      <c r="Z41" s="25"/>
      <c r="AA41" s="25"/>
      <c r="AB41" s="25"/>
      <c r="AC41" s="25"/>
      <c r="AD41" s="25">
        <f>SUM(G41:Y41)/5</f>
        <v>0</v>
      </c>
      <c r="AE41" s="25"/>
      <c r="AF41" s="95">
        <f>AG41/C41</f>
        <v>2517.72</v>
      </c>
      <c r="AG41" s="97">
        <f>SUM(AG30+AG40)</f>
        <v>188829</v>
      </c>
      <c r="AH41" s="26"/>
      <c r="AI41" s="5"/>
      <c r="AJ41" s="6"/>
    </row>
    <row r="42" ht="16.5" customHeight="1" thickBot="1">
      <c r="AG42" s="100"/>
    </row>
    <row r="43" spans="1:36" ht="18" customHeight="1" thickBot="1">
      <c r="A43" s="10">
        <v>500</v>
      </c>
      <c r="B43" s="11" t="s">
        <v>194</v>
      </c>
      <c r="C43" s="70">
        <f>D9</f>
        <v>170</v>
      </c>
      <c r="D43" s="11" t="s">
        <v>113</v>
      </c>
      <c r="E43" s="105"/>
      <c r="F43" s="105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96">
        <v>50</v>
      </c>
      <c r="AG43" s="98">
        <f>(C43*AF43)</f>
        <v>8500</v>
      </c>
      <c r="AH43" s="24"/>
      <c r="AI43" s="3"/>
      <c r="AJ43" s="4"/>
    </row>
    <row r="44" spans="1:36" ht="18" customHeight="1" thickBot="1">
      <c r="A44" s="10">
        <v>600</v>
      </c>
      <c r="B44" s="11" t="s">
        <v>37</v>
      </c>
      <c r="C44" s="70">
        <f>AD$7</f>
        <v>75</v>
      </c>
      <c r="D44" s="11" t="s">
        <v>231</v>
      </c>
      <c r="E44" s="105"/>
      <c r="F44" s="105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96">
        <v>0</v>
      </c>
      <c r="AG44" s="98">
        <f>(C44*AF44)</f>
        <v>0</v>
      </c>
      <c r="AH44" s="24"/>
      <c r="AI44" s="3"/>
      <c r="AJ44" s="4"/>
    </row>
    <row r="45" spans="1:36" ht="18" customHeight="1" thickBot="1">
      <c r="A45" s="10">
        <v>700</v>
      </c>
      <c r="B45" s="11" t="s">
        <v>38</v>
      </c>
      <c r="C45" s="22"/>
      <c r="D45" s="46" t="s">
        <v>250</v>
      </c>
      <c r="E45" s="107"/>
      <c r="F45" s="107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108">
        <v>0.15</v>
      </c>
      <c r="AG45" s="98">
        <f>((AG30+AG40+AG43+AG44)*AF45)</f>
        <v>29599.35</v>
      </c>
      <c r="AH45" s="24"/>
      <c r="AI45" s="3"/>
      <c r="AJ45" s="4"/>
    </row>
    <row r="46" spans="1:36" ht="18" customHeight="1" thickBot="1">
      <c r="A46" s="12" t="s">
        <v>221</v>
      </c>
      <c r="B46" s="13" t="s">
        <v>112</v>
      </c>
      <c r="C46" s="70">
        <f>AD$7</f>
        <v>75</v>
      </c>
      <c r="D46" s="13" t="s">
        <v>231</v>
      </c>
      <c r="E46" s="106"/>
      <c r="F46" s="106"/>
      <c r="G46" s="25"/>
      <c r="H46" s="25"/>
      <c r="I46" s="103" t="s">
        <v>244</v>
      </c>
      <c r="J46" s="23" t="s">
        <v>245</v>
      </c>
      <c r="K46" s="23"/>
      <c r="L46" s="23"/>
      <c r="M46" s="104"/>
      <c r="N46" s="23"/>
      <c r="O46" s="166" t="s">
        <v>246</v>
      </c>
      <c r="P46" s="166"/>
      <c r="Q46" s="166"/>
      <c r="R46" s="166"/>
      <c r="S46" s="166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97">
        <f>AG46/C46</f>
        <v>3825.711333333333</v>
      </c>
      <c r="AG46" s="97">
        <f>SUM(AG20+AG21+AG30+AG40+AG43+AG44+AG45)</f>
        <v>286928.35</v>
      </c>
      <c r="AH46" s="26"/>
      <c r="AI46" s="5"/>
      <c r="AJ46" s="6"/>
    </row>
  </sheetData>
  <sheetProtection/>
  <mergeCells count="21">
    <mergeCell ref="AG17:AG18"/>
    <mergeCell ref="AD4:AG5"/>
    <mergeCell ref="AI17:AI18"/>
    <mergeCell ref="AJ17:AJ18"/>
    <mergeCell ref="A17:A18"/>
    <mergeCell ref="B17:B18"/>
    <mergeCell ref="C17:C18"/>
    <mergeCell ref="D17:D18"/>
    <mergeCell ref="G17:Y17"/>
    <mergeCell ref="AD17:AD18"/>
    <mergeCell ref="AF17:AF18"/>
    <mergeCell ref="O46:S46"/>
    <mergeCell ref="A2:AI3"/>
    <mergeCell ref="AJ2:AJ3"/>
    <mergeCell ref="A6:B6"/>
    <mergeCell ref="C6:AJ6"/>
    <mergeCell ref="AI4:AI5"/>
    <mergeCell ref="AJ4:AJ5"/>
    <mergeCell ref="A4:B5"/>
    <mergeCell ref="C4:J5"/>
    <mergeCell ref="M4:Y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276"/>
  <sheetViews>
    <sheetView workbookViewId="0" topLeftCell="A1">
      <selection activeCell="M25" sqref="M25"/>
    </sheetView>
  </sheetViews>
  <sheetFormatPr defaultColWidth="11.57421875" defaultRowHeight="12.75" outlineLevelRow="1"/>
  <cols>
    <col min="1" max="1" width="9.421875" style="27" bestFit="1" customWidth="1"/>
    <col min="2" max="2" width="44.7109375" style="27" customWidth="1"/>
    <col min="3" max="3" width="9.140625" style="27" bestFit="1" customWidth="1"/>
    <col min="4" max="4" width="9.140625" style="27" customWidth="1"/>
    <col min="5" max="5" width="1.1484375" style="27" customWidth="1"/>
    <col min="6" max="6" width="3.421875" style="27" customWidth="1"/>
    <col min="7" max="7" width="10.7109375" style="27" customWidth="1"/>
    <col min="8" max="8" width="1.1484375" style="27" customWidth="1"/>
    <col min="9" max="9" width="3.421875" style="27" customWidth="1"/>
    <col min="10" max="10" width="10.421875" style="27" customWidth="1"/>
    <col min="11" max="11" width="1.1484375" style="27" customWidth="1"/>
    <col min="12" max="12" width="3.421875" style="27" customWidth="1"/>
    <col min="13" max="13" width="10.7109375" style="27" customWidth="1"/>
    <col min="14" max="14" width="1.28515625" style="27" customWidth="1"/>
    <col min="15" max="15" width="3.421875" style="27" customWidth="1"/>
    <col min="16" max="16" width="10.7109375" style="27" customWidth="1"/>
    <col min="17" max="17" width="1.1484375" style="27" customWidth="1"/>
    <col min="18" max="18" width="3.421875" style="27" customWidth="1"/>
    <col min="19" max="19" width="10.7109375" style="27" customWidth="1"/>
    <col min="20" max="20" width="1.1484375" style="27" customWidth="1"/>
    <col min="21" max="21" width="3.421875" style="27" customWidth="1"/>
    <col min="22" max="22" width="10.7109375" style="27" customWidth="1"/>
    <col min="23" max="23" width="1.1484375" style="27" customWidth="1"/>
    <col min="24" max="24" width="3.421875" style="27" customWidth="1"/>
    <col min="25" max="25" width="10.7109375" style="27" customWidth="1"/>
    <col min="26" max="26" width="1.1484375" style="27" customWidth="1"/>
    <col min="27" max="27" width="4.28125" style="27" customWidth="1"/>
    <col min="28" max="28" width="1.1484375" style="27" customWidth="1"/>
    <col min="29" max="29" width="6.8515625" style="27" customWidth="1"/>
    <col min="30" max="30" width="9.28125" style="27" customWidth="1"/>
    <col min="31" max="31" width="1.28515625" style="27" customWidth="1"/>
    <col min="32" max="32" width="10.7109375" style="27" customWidth="1"/>
    <col min="33" max="33" width="10.421875" style="27" customWidth="1"/>
    <col min="34" max="34" width="1.1484375" style="27" customWidth="1"/>
    <col min="35" max="35" width="15.421875" style="27" bestFit="1" customWidth="1"/>
    <col min="36" max="16384" width="11.421875" style="27" customWidth="1"/>
  </cols>
  <sheetData>
    <row r="1" ht="6" customHeight="1" thickBot="1"/>
    <row r="2" spans="1:36" ht="12" customHeight="1">
      <c r="A2" s="167" t="s">
        <v>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208"/>
      <c r="AJ2" s="73"/>
    </row>
    <row r="3" spans="1:36" ht="12.75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209"/>
      <c r="AJ3" s="74"/>
    </row>
    <row r="4" spans="1:35" ht="12" customHeight="1">
      <c r="A4" s="182" t="s">
        <v>88</v>
      </c>
      <c r="B4" s="180"/>
      <c r="C4" s="185" t="s">
        <v>172</v>
      </c>
      <c r="D4" s="186"/>
      <c r="E4" s="186"/>
      <c r="F4" s="186"/>
      <c r="G4" s="186"/>
      <c r="H4" s="186"/>
      <c r="I4" s="186"/>
      <c r="J4" s="186"/>
      <c r="K4" s="52"/>
      <c r="L4" s="52"/>
      <c r="M4" s="189" t="s">
        <v>132</v>
      </c>
      <c r="N4" s="189"/>
      <c r="O4" s="189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47"/>
      <c r="AA4" s="47"/>
      <c r="AB4" s="47"/>
      <c r="AC4" s="47"/>
      <c r="AD4" s="189" t="s">
        <v>100</v>
      </c>
      <c r="AE4" s="189"/>
      <c r="AF4" s="190"/>
      <c r="AG4" s="190"/>
      <c r="AH4" s="47"/>
      <c r="AI4" s="211" t="s">
        <v>242</v>
      </c>
    </row>
    <row r="5" spans="1:35" ht="36" customHeight="1" thickBot="1">
      <c r="A5" s="183"/>
      <c r="B5" s="184"/>
      <c r="C5" s="187"/>
      <c r="D5" s="188"/>
      <c r="E5" s="188"/>
      <c r="F5" s="188"/>
      <c r="G5" s="188"/>
      <c r="H5" s="188"/>
      <c r="I5" s="188"/>
      <c r="J5" s="188"/>
      <c r="K5" s="53"/>
      <c r="L5" s="53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48"/>
      <c r="AA5" s="48"/>
      <c r="AB5" s="48"/>
      <c r="AC5" s="48"/>
      <c r="AD5" s="210"/>
      <c r="AE5" s="210"/>
      <c r="AF5" s="210"/>
      <c r="AG5" s="210"/>
      <c r="AH5" s="48"/>
      <c r="AI5" s="181"/>
    </row>
    <row r="6" spans="1:36" ht="3.75" customHeight="1">
      <c r="A6" s="173"/>
      <c r="B6" s="174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1"/>
      <c r="AJ6" s="60"/>
    </row>
    <row r="7" spans="1:38" ht="17.25" customHeight="1">
      <c r="A7" s="8" t="s">
        <v>138</v>
      </c>
      <c r="B7" s="76" t="str">
        <f>Ebene2!B7</f>
        <v>HH ?????</v>
      </c>
      <c r="C7" s="62" t="s">
        <v>140</v>
      </c>
      <c r="D7" s="77">
        <f>Ebene2!D7</f>
        <v>250</v>
      </c>
      <c r="E7" s="64"/>
      <c r="F7" s="64"/>
      <c r="G7" s="65" t="s">
        <v>141</v>
      </c>
      <c r="H7" s="65"/>
      <c r="I7" s="65"/>
      <c r="J7" s="77">
        <f>Ebene2!J7</f>
        <v>50</v>
      </c>
      <c r="K7" s="61"/>
      <c r="L7" s="61"/>
      <c r="M7" s="65" t="s">
        <v>142</v>
      </c>
      <c r="N7" s="65"/>
      <c r="O7" s="65"/>
      <c r="P7" s="66">
        <f>J15</f>
        <v>60</v>
      </c>
      <c r="Q7" s="65"/>
      <c r="R7" s="65"/>
      <c r="S7" s="65" t="s">
        <v>143</v>
      </c>
      <c r="T7" s="65"/>
      <c r="U7" s="65"/>
      <c r="V7" s="77">
        <f>Ebene2!V7</f>
        <v>100</v>
      </c>
      <c r="W7" s="64"/>
      <c r="X7" s="64"/>
      <c r="Y7" s="65" t="s">
        <v>144</v>
      </c>
      <c r="Z7" s="65"/>
      <c r="AA7" s="65"/>
      <c r="AB7" s="65"/>
      <c r="AC7" s="65"/>
      <c r="AD7" s="77">
        <f>Ebene2!AD7</f>
        <v>75</v>
      </c>
      <c r="AE7" s="61"/>
      <c r="AF7" s="75"/>
      <c r="AG7" s="65" t="s">
        <v>145</v>
      </c>
      <c r="AH7" s="65"/>
      <c r="AI7" s="87">
        <f>Ebene2!AG7</f>
        <v>1.3333333333333333</v>
      </c>
      <c r="AJ7" s="62"/>
      <c r="AL7" s="65"/>
    </row>
    <row r="8" spans="1:38" ht="17.25" customHeight="1">
      <c r="A8" s="8" t="s">
        <v>148</v>
      </c>
      <c r="B8" s="76" t="str">
        <f>Ebene2!B8</f>
        <v>HH ????</v>
      </c>
      <c r="C8" s="62" t="s">
        <v>150</v>
      </c>
      <c r="D8" s="77">
        <f>Ebene2!D8</f>
        <v>80</v>
      </c>
      <c r="E8" s="64"/>
      <c r="F8" s="64"/>
      <c r="G8" s="65" t="s">
        <v>151</v>
      </c>
      <c r="H8" s="65"/>
      <c r="I8" s="65"/>
      <c r="J8" s="77">
        <f>Ebene2!J8</f>
        <v>0</v>
      </c>
      <c r="K8" s="61"/>
      <c r="L8" s="61"/>
      <c r="M8" s="65" t="s">
        <v>152</v>
      </c>
      <c r="N8" s="65"/>
      <c r="O8" s="65"/>
      <c r="P8" s="77">
        <f>Ebene2!P8</f>
        <v>2</v>
      </c>
      <c r="Q8" s="65"/>
      <c r="R8" s="65"/>
      <c r="S8" s="65" t="s">
        <v>153</v>
      </c>
      <c r="T8" s="65"/>
      <c r="U8" s="65"/>
      <c r="V8" s="77">
        <f>Ebene2!V8</f>
        <v>10</v>
      </c>
      <c r="W8" s="64"/>
      <c r="X8" s="64"/>
      <c r="Y8" s="65" t="s">
        <v>154</v>
      </c>
      <c r="Z8" s="65"/>
      <c r="AA8" s="65"/>
      <c r="AB8" s="65"/>
      <c r="AC8" s="65"/>
      <c r="AD8" s="77">
        <f>Ebene2!AD8</f>
        <v>1</v>
      </c>
      <c r="AE8" s="61"/>
      <c r="AF8" s="75"/>
      <c r="AG8" s="65" t="s">
        <v>155</v>
      </c>
      <c r="AH8" s="65"/>
      <c r="AI8" s="87" t="str">
        <f>Ebene2!AG8</f>
        <v>0,xx</v>
      </c>
      <c r="AJ8" s="62"/>
      <c r="AL8" s="65"/>
    </row>
    <row r="9" spans="1:38" ht="17.25" customHeight="1">
      <c r="A9" s="8" t="s">
        <v>159</v>
      </c>
      <c r="B9" s="76" t="str">
        <f>Ebene2!B9</f>
        <v>über Durchschnitt ????</v>
      </c>
      <c r="C9" s="62" t="s">
        <v>28</v>
      </c>
      <c r="D9" s="77">
        <f>Ebene2!D9</f>
        <v>170</v>
      </c>
      <c r="E9" s="64"/>
      <c r="F9" s="64"/>
      <c r="G9" s="65" t="s">
        <v>29</v>
      </c>
      <c r="H9" s="65"/>
      <c r="I9" s="65"/>
      <c r="J9" s="77">
        <f>Ebene2!J9</f>
        <v>0</v>
      </c>
      <c r="K9" s="61"/>
      <c r="L9" s="61"/>
      <c r="M9" s="68" t="s">
        <v>30</v>
      </c>
      <c r="N9" s="68"/>
      <c r="O9" s="68"/>
      <c r="P9" s="78">
        <f>Ebene2!P9</f>
        <v>1</v>
      </c>
      <c r="Q9" s="65"/>
      <c r="R9" s="65"/>
      <c r="S9" s="68" t="s">
        <v>31</v>
      </c>
      <c r="T9" s="68"/>
      <c r="U9" s="68"/>
      <c r="V9" s="78">
        <f>Ebene2!V9</f>
        <v>5</v>
      </c>
      <c r="W9" s="64"/>
      <c r="X9" s="64"/>
      <c r="Y9" s="68" t="s">
        <v>32</v>
      </c>
      <c r="Z9" s="65"/>
      <c r="AA9" s="65"/>
      <c r="AB9" s="65"/>
      <c r="AC9" s="65"/>
      <c r="AD9" s="77">
        <f>Ebene2!AD9</f>
        <v>1</v>
      </c>
      <c r="AE9" s="61"/>
      <c r="AF9" s="75"/>
      <c r="AG9" s="65" t="s">
        <v>33</v>
      </c>
      <c r="AH9" s="65"/>
      <c r="AI9" s="87" t="str">
        <f>Ebene2!AG9</f>
        <v>0,xx</v>
      </c>
      <c r="AJ9" s="62"/>
      <c r="AL9" s="65"/>
    </row>
    <row r="10" spans="1:38" ht="17.25" customHeight="1">
      <c r="A10" s="8" t="s">
        <v>35</v>
      </c>
      <c r="B10" s="76" t="str">
        <f>Ebene2!B10</f>
        <v>Durchschnitt ????</v>
      </c>
      <c r="C10" s="62"/>
      <c r="D10" s="64"/>
      <c r="E10" s="64"/>
      <c r="F10" s="64"/>
      <c r="G10" s="65" t="s">
        <v>53</v>
      </c>
      <c r="H10" s="65"/>
      <c r="I10" s="65"/>
      <c r="J10" s="77">
        <f>Ebene2!J10</f>
        <v>0</v>
      </c>
      <c r="K10" s="61"/>
      <c r="L10" s="61"/>
      <c r="M10" s="65"/>
      <c r="N10" s="65"/>
      <c r="O10" s="65"/>
      <c r="P10" s="64">
        <f>SUM(P7:P9)</f>
        <v>63</v>
      </c>
      <c r="Q10" s="65"/>
      <c r="R10" s="65"/>
      <c r="S10" s="65" t="s">
        <v>54</v>
      </c>
      <c r="T10" s="65"/>
      <c r="U10" s="65"/>
      <c r="V10" s="69">
        <f>SUM(V7:V9)</f>
        <v>115</v>
      </c>
      <c r="W10" s="64"/>
      <c r="X10" s="64"/>
      <c r="Y10" s="65"/>
      <c r="Z10" s="65"/>
      <c r="AA10" s="65"/>
      <c r="AB10" s="65"/>
      <c r="AC10" s="65"/>
      <c r="AD10" s="64">
        <f>SUM(AD7:AD9)</f>
        <v>77</v>
      </c>
      <c r="AE10" s="61"/>
      <c r="AF10" s="75"/>
      <c r="AG10" s="65" t="s">
        <v>55</v>
      </c>
      <c r="AH10" s="65"/>
      <c r="AI10" s="87" t="str">
        <f>Ebene2!AG10</f>
        <v>0,xx</v>
      </c>
      <c r="AJ10" s="62"/>
      <c r="AL10" s="65"/>
    </row>
    <row r="11" spans="1:38" ht="17.25" customHeight="1">
      <c r="A11" s="8" t="s">
        <v>57</v>
      </c>
      <c r="B11" s="76" t="str">
        <f>Ebene2!B11</f>
        <v>Durchschnitt ????</v>
      </c>
      <c r="C11" s="62"/>
      <c r="D11" s="64"/>
      <c r="E11" s="64"/>
      <c r="F11" s="64"/>
      <c r="G11" s="65" t="s">
        <v>59</v>
      </c>
      <c r="H11" s="65"/>
      <c r="I11" s="65"/>
      <c r="J11" s="77">
        <f>Ebene2!J11</f>
        <v>0</v>
      </c>
      <c r="K11" s="61"/>
      <c r="L11" s="61"/>
      <c r="M11" s="65"/>
      <c r="N11" s="65"/>
      <c r="O11" s="65"/>
      <c r="P11" s="61"/>
      <c r="Q11" s="65"/>
      <c r="R11" s="65"/>
      <c r="S11" s="65"/>
      <c r="T11" s="65"/>
      <c r="U11" s="65"/>
      <c r="V11" s="65"/>
      <c r="W11" s="64"/>
      <c r="X11" s="64"/>
      <c r="Y11" s="65"/>
      <c r="Z11" s="65"/>
      <c r="AA11" s="65"/>
      <c r="AB11" s="65"/>
      <c r="AC11" s="65"/>
      <c r="AD11" s="64"/>
      <c r="AE11" s="61"/>
      <c r="AF11" s="75"/>
      <c r="AG11" s="65" t="s">
        <v>60</v>
      </c>
      <c r="AH11" s="65"/>
      <c r="AI11" s="87" t="str">
        <f>Ebene2!AG11</f>
        <v>0,xx</v>
      </c>
      <c r="AJ11" s="62"/>
      <c r="AL11" s="65"/>
    </row>
    <row r="12" spans="1:39" ht="17.25" customHeight="1">
      <c r="A12" s="8" t="s">
        <v>62</v>
      </c>
      <c r="B12" s="76" t="str">
        <f>Ebene2!B12</f>
        <v>20xx - 20xx ????</v>
      </c>
      <c r="C12" s="62"/>
      <c r="D12" s="64"/>
      <c r="E12" s="64"/>
      <c r="F12" s="64"/>
      <c r="G12" s="65" t="s">
        <v>65</v>
      </c>
      <c r="H12" s="65"/>
      <c r="I12" s="65"/>
      <c r="J12" s="77">
        <f>Ebene2!J12</f>
        <v>0</v>
      </c>
      <c r="K12" s="61"/>
      <c r="L12" s="61"/>
      <c r="M12" s="65" t="s">
        <v>66</v>
      </c>
      <c r="N12" s="65"/>
      <c r="O12" s="65"/>
      <c r="P12" s="77">
        <f>Ebene2!P12</f>
        <v>1</v>
      </c>
      <c r="Q12" s="65"/>
      <c r="R12" s="65"/>
      <c r="S12" s="65" t="s">
        <v>58</v>
      </c>
      <c r="T12" s="65"/>
      <c r="U12" s="65"/>
      <c r="V12" s="77">
        <f>Ebene2!V12</f>
        <v>1</v>
      </c>
      <c r="W12" s="64"/>
      <c r="X12" s="64"/>
      <c r="Y12" s="65" t="s">
        <v>67</v>
      </c>
      <c r="Z12" s="65"/>
      <c r="AA12" s="65"/>
      <c r="AB12" s="65"/>
      <c r="AC12" s="65"/>
      <c r="AD12" s="77">
        <f>Ebene2!AD12</f>
        <v>1</v>
      </c>
      <c r="AE12" s="61"/>
      <c r="AF12" s="75"/>
      <c r="AG12" s="65"/>
      <c r="AH12" s="65"/>
      <c r="AI12" s="85"/>
      <c r="AJ12" s="62"/>
      <c r="AL12" s="65"/>
      <c r="AM12" s="65"/>
    </row>
    <row r="13" spans="1:39" ht="17.25" customHeight="1">
      <c r="A13" s="8"/>
      <c r="B13" s="59"/>
      <c r="C13" s="62"/>
      <c r="D13" s="64"/>
      <c r="E13" s="61"/>
      <c r="F13" s="61"/>
      <c r="G13" s="65" t="s">
        <v>69</v>
      </c>
      <c r="H13" s="65"/>
      <c r="I13" s="65"/>
      <c r="J13" s="77">
        <f>Ebene2!J13</f>
        <v>10</v>
      </c>
      <c r="K13" s="61"/>
      <c r="L13" s="61"/>
      <c r="M13" s="65" t="s">
        <v>70</v>
      </c>
      <c r="N13" s="65"/>
      <c r="O13" s="65"/>
      <c r="P13" s="77">
        <f>Ebene2!P13</f>
        <v>1</v>
      </c>
      <c r="Q13" s="65"/>
      <c r="R13" s="65"/>
      <c r="S13" s="65" t="s">
        <v>64</v>
      </c>
      <c r="T13" s="65"/>
      <c r="U13" s="65"/>
      <c r="V13" s="77">
        <f>Ebene2!V13</f>
        <v>2</v>
      </c>
      <c r="W13" s="61"/>
      <c r="X13" s="61"/>
      <c r="Y13" s="65" t="s">
        <v>71</v>
      </c>
      <c r="Z13" s="65"/>
      <c r="AA13" s="65"/>
      <c r="AB13" s="65"/>
      <c r="AC13" s="65"/>
      <c r="AD13" s="77">
        <f>Ebene2!AD13</f>
        <v>1</v>
      </c>
      <c r="AE13" s="61"/>
      <c r="AF13" s="75"/>
      <c r="AG13" s="65" t="s">
        <v>72</v>
      </c>
      <c r="AH13" s="65"/>
      <c r="AI13" s="87" t="str">
        <f>Ebene2!AG13</f>
        <v>0,xx</v>
      </c>
      <c r="AJ13" s="62"/>
      <c r="AL13" s="65"/>
      <c r="AM13" s="65"/>
    </row>
    <row r="14" spans="1:39" ht="17.25" customHeight="1">
      <c r="A14" s="76" t="str">
        <f>Ebene2!A14</f>
        <v>Kostenstand: xx/20xx</v>
      </c>
      <c r="B14" s="59"/>
      <c r="C14" s="62"/>
      <c r="D14" s="61"/>
      <c r="E14" s="61"/>
      <c r="F14" s="61"/>
      <c r="G14" s="68"/>
      <c r="H14" s="68"/>
      <c r="I14" s="68"/>
      <c r="J14" s="68"/>
      <c r="K14" s="61"/>
      <c r="L14" s="61"/>
      <c r="M14" s="68" t="s">
        <v>75</v>
      </c>
      <c r="N14" s="68"/>
      <c r="O14" s="68"/>
      <c r="P14" s="78">
        <f>Ebene2!P14</f>
        <v>1</v>
      </c>
      <c r="Q14" s="65"/>
      <c r="R14" s="65"/>
      <c r="S14" s="68" t="s">
        <v>68</v>
      </c>
      <c r="T14" s="68"/>
      <c r="U14" s="68"/>
      <c r="V14" s="78">
        <f>Ebene2!V14</f>
        <v>1</v>
      </c>
      <c r="W14" s="61"/>
      <c r="X14" s="61"/>
      <c r="Y14" s="68" t="s">
        <v>76</v>
      </c>
      <c r="Z14" s="65"/>
      <c r="AA14" s="65"/>
      <c r="AB14" s="65"/>
      <c r="AC14" s="65"/>
      <c r="AD14" s="77">
        <f>Ebene2!AD14</f>
        <v>1</v>
      </c>
      <c r="AE14" s="61"/>
      <c r="AF14" s="75"/>
      <c r="AG14" s="65" t="s">
        <v>77</v>
      </c>
      <c r="AH14" s="65"/>
      <c r="AI14" s="87" t="str">
        <f>Ebene2!AG14</f>
        <v>0,xx</v>
      </c>
      <c r="AJ14" s="62"/>
      <c r="AL14" s="65"/>
      <c r="AM14" s="65"/>
    </row>
    <row r="15" spans="1:39" ht="17.25" customHeight="1">
      <c r="A15" s="76" t="str">
        <f>Ebene2!A15</f>
        <v>Kostenangaben in Euro inkl. 19% MWSt</v>
      </c>
      <c r="B15" s="59"/>
      <c r="C15" s="62" t="s">
        <v>80</v>
      </c>
      <c r="D15" s="77">
        <f>Ebene2!D15</f>
        <v>100</v>
      </c>
      <c r="E15" s="61"/>
      <c r="F15" s="61"/>
      <c r="G15" s="65" t="s">
        <v>142</v>
      </c>
      <c r="H15" s="65"/>
      <c r="I15" s="65"/>
      <c r="J15" s="64">
        <f>SUM(J7:J14)</f>
        <v>60</v>
      </c>
      <c r="K15" s="61"/>
      <c r="L15" s="61"/>
      <c r="M15" s="65" t="s">
        <v>81</v>
      </c>
      <c r="N15" s="65"/>
      <c r="O15" s="65"/>
      <c r="P15" s="64">
        <f>SUM(P12:P14)</f>
        <v>3</v>
      </c>
      <c r="Q15" s="65"/>
      <c r="R15" s="65"/>
      <c r="S15" s="65" t="s">
        <v>82</v>
      </c>
      <c r="T15" s="65"/>
      <c r="U15" s="65"/>
      <c r="V15" s="64">
        <f>SUM(V12:V14)</f>
        <v>4</v>
      </c>
      <c r="W15" s="61"/>
      <c r="X15" s="61"/>
      <c r="Y15" s="65" t="s">
        <v>83</v>
      </c>
      <c r="Z15" s="65"/>
      <c r="AA15" s="65"/>
      <c r="AB15" s="65"/>
      <c r="AC15" s="65"/>
      <c r="AD15" s="64">
        <f>SUM(AD12:AD14)</f>
        <v>3</v>
      </c>
      <c r="AE15" s="61"/>
      <c r="AF15" s="75"/>
      <c r="AG15" s="65"/>
      <c r="AH15" s="65"/>
      <c r="AI15" s="67"/>
      <c r="AJ15" s="62"/>
      <c r="AL15" s="65"/>
      <c r="AM15" s="65"/>
    </row>
    <row r="16" spans="1:36" ht="3.75" customHeight="1" thickBot="1">
      <c r="A16" s="8"/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5"/>
      <c r="N16" s="65"/>
      <c r="O16" s="65"/>
      <c r="P16" s="64"/>
      <c r="Q16" s="65"/>
      <c r="R16" s="65"/>
      <c r="S16" s="65"/>
      <c r="T16" s="65"/>
      <c r="U16" s="65"/>
      <c r="V16" s="64"/>
      <c r="W16" s="61"/>
      <c r="X16" s="61"/>
      <c r="Y16" s="65"/>
      <c r="Z16" s="65"/>
      <c r="AA16" s="65"/>
      <c r="AB16" s="65"/>
      <c r="AC16" s="65"/>
      <c r="AD16" s="64"/>
      <c r="AE16" s="61"/>
      <c r="AF16" s="65"/>
      <c r="AG16" s="65"/>
      <c r="AH16" s="65"/>
      <c r="AI16" s="82"/>
      <c r="AJ16" s="62"/>
    </row>
    <row r="17" spans="1:35" ht="18" customHeight="1">
      <c r="A17" s="207" t="s">
        <v>18</v>
      </c>
      <c r="B17" s="201" t="s">
        <v>133</v>
      </c>
      <c r="C17" s="199" t="s">
        <v>217</v>
      </c>
      <c r="D17" s="203" t="s">
        <v>218</v>
      </c>
      <c r="E17" s="54"/>
      <c r="F17" s="54"/>
      <c r="G17" s="203" t="s">
        <v>232</v>
      </c>
      <c r="H17" s="203"/>
      <c r="I17" s="203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90"/>
      <c r="AA17" s="90"/>
      <c r="AB17" s="90"/>
      <c r="AC17" s="90"/>
      <c r="AD17" s="195" t="s">
        <v>14</v>
      </c>
      <c r="AE17" s="55"/>
      <c r="AF17" s="195" t="s">
        <v>44</v>
      </c>
      <c r="AG17" s="205" t="s">
        <v>20</v>
      </c>
      <c r="AH17" s="56"/>
      <c r="AI17" s="197" t="s">
        <v>21</v>
      </c>
    </row>
    <row r="18" spans="1:35" ht="18" customHeight="1">
      <c r="A18" s="200"/>
      <c r="B18" s="202"/>
      <c r="C18" s="200"/>
      <c r="D18" s="196"/>
      <c r="E18" s="44"/>
      <c r="F18" s="44"/>
      <c r="G18" s="44">
        <v>1</v>
      </c>
      <c r="H18" s="44"/>
      <c r="I18" s="44"/>
      <c r="J18" s="44">
        <v>2</v>
      </c>
      <c r="K18" s="44"/>
      <c r="L18" s="44"/>
      <c r="M18" s="44">
        <v>3</v>
      </c>
      <c r="N18" s="44"/>
      <c r="O18" s="44"/>
      <c r="P18" s="44">
        <v>4</v>
      </c>
      <c r="Q18" s="44"/>
      <c r="R18" s="44"/>
      <c r="S18" s="44">
        <v>5</v>
      </c>
      <c r="T18" s="44"/>
      <c r="U18" s="44"/>
      <c r="V18" s="44">
        <v>6</v>
      </c>
      <c r="W18" s="44"/>
      <c r="X18" s="44"/>
      <c r="Y18" s="44">
        <v>7</v>
      </c>
      <c r="Z18" s="44"/>
      <c r="AA18" s="44"/>
      <c r="AB18" s="44"/>
      <c r="AC18" s="44" t="s">
        <v>248</v>
      </c>
      <c r="AD18" s="196"/>
      <c r="AE18" s="44"/>
      <c r="AF18" s="196"/>
      <c r="AG18" s="206"/>
      <c r="AH18" s="57"/>
      <c r="AI18" s="198"/>
    </row>
    <row r="19" spans="1:35" ht="18" customHeight="1" thickBot="1">
      <c r="A19" s="42"/>
      <c r="B19" s="43" t="s">
        <v>134</v>
      </c>
      <c r="C19" s="42"/>
      <c r="D19" s="7"/>
      <c r="E19" s="7"/>
      <c r="F19" s="7" t="s">
        <v>247</v>
      </c>
      <c r="G19" s="109" t="s">
        <v>13</v>
      </c>
      <c r="H19" s="7"/>
      <c r="I19" s="7" t="s">
        <v>251</v>
      </c>
      <c r="J19" s="109" t="s">
        <v>135</v>
      </c>
      <c r="K19" s="7"/>
      <c r="L19" s="7" t="s">
        <v>252</v>
      </c>
      <c r="M19" s="109" t="s">
        <v>135</v>
      </c>
      <c r="N19" s="7"/>
      <c r="O19" s="7" t="s">
        <v>253</v>
      </c>
      <c r="P19" s="109" t="s">
        <v>135</v>
      </c>
      <c r="Q19" s="7"/>
      <c r="R19" s="7" t="s">
        <v>254</v>
      </c>
      <c r="S19" s="109" t="s">
        <v>135</v>
      </c>
      <c r="T19" s="7"/>
      <c r="U19" s="7" t="s">
        <v>255</v>
      </c>
      <c r="V19" s="109" t="s">
        <v>135</v>
      </c>
      <c r="W19" s="7"/>
      <c r="X19" s="7" t="s">
        <v>256</v>
      </c>
      <c r="Y19" s="109" t="s">
        <v>135</v>
      </c>
      <c r="Z19" s="7"/>
      <c r="AA19" s="7" t="s">
        <v>244</v>
      </c>
      <c r="AB19" s="7"/>
      <c r="AC19" s="7" t="s">
        <v>249</v>
      </c>
      <c r="AD19" s="7" t="s">
        <v>257</v>
      </c>
      <c r="AE19" s="7"/>
      <c r="AF19" s="7" t="s">
        <v>257</v>
      </c>
      <c r="AG19" s="40" t="s">
        <v>257</v>
      </c>
      <c r="AH19" s="40"/>
      <c r="AI19" s="41"/>
    </row>
    <row r="20" spans="1:35" ht="18" customHeight="1" thickBot="1">
      <c r="A20" s="10">
        <v>100</v>
      </c>
      <c r="B20" s="11" t="s">
        <v>192</v>
      </c>
      <c r="C20" s="70">
        <f>Ebene2!C20</f>
        <v>250</v>
      </c>
      <c r="D20" s="11" t="s">
        <v>193</v>
      </c>
      <c r="E20" s="11"/>
      <c r="F20" s="11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141">
        <f>Ebene2!AF20</f>
        <v>150</v>
      </c>
      <c r="AG20" s="142">
        <f>(C20*AF20)</f>
        <v>37500</v>
      </c>
      <c r="AH20" s="24"/>
      <c r="AI20" s="4"/>
    </row>
    <row r="21" spans="1:35" ht="18" customHeight="1" thickBot="1">
      <c r="A21" s="10">
        <v>200</v>
      </c>
      <c r="B21" s="11" t="s">
        <v>220</v>
      </c>
      <c r="C21" s="70">
        <f>Ebene2!C21</f>
        <v>250</v>
      </c>
      <c r="D21" s="11" t="s">
        <v>193</v>
      </c>
      <c r="E21" s="11"/>
      <c r="F21" s="1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141">
        <f>Ebene2!AF21</f>
        <v>90</v>
      </c>
      <c r="AG21" s="142">
        <f>(C21*AF21)</f>
        <v>22500</v>
      </c>
      <c r="AH21" s="24"/>
      <c r="AI21" s="4"/>
    </row>
    <row r="22" spans="1:37" ht="12" collapsed="1">
      <c r="A22" s="14"/>
      <c r="B22" s="16"/>
      <c r="C22" s="29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43"/>
      <c r="AG22" s="144"/>
      <c r="AH22" s="38"/>
      <c r="AI22" s="37">
        <f>IF(AG22&gt;0,(AG22*100/$AG$188),"")</f>
      </c>
      <c r="AK22" s="28"/>
    </row>
    <row r="23" spans="1:35" s="28" customFormat="1" ht="18" customHeight="1">
      <c r="A23" s="127">
        <v>310</v>
      </c>
      <c r="B23" s="128" t="s">
        <v>24</v>
      </c>
      <c r="C23" s="122">
        <f>Ebene2!C22</f>
        <v>118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45">
        <f>Ebene2!AF22</f>
        <v>23</v>
      </c>
      <c r="AG23" s="146">
        <f>SUM(AG24:AG28)</f>
        <v>10</v>
      </c>
      <c r="AH23" s="140"/>
      <c r="AI23" s="155">
        <f>SUM(AI24:AI27)</f>
        <v>0.00019146084625694046</v>
      </c>
    </row>
    <row r="24" spans="1:37" ht="36" outlineLevel="1">
      <c r="A24" s="14">
        <v>311</v>
      </c>
      <c r="B24" s="16" t="s">
        <v>233</v>
      </c>
      <c r="C24" s="29">
        <v>1</v>
      </c>
      <c r="D24" s="30" t="s">
        <v>167</v>
      </c>
      <c r="E24" s="30"/>
      <c r="F24" s="101">
        <v>1</v>
      </c>
      <c r="G24" s="92">
        <v>2</v>
      </c>
      <c r="H24" s="1"/>
      <c r="I24" s="101">
        <v>1</v>
      </c>
      <c r="J24" s="92">
        <v>3</v>
      </c>
      <c r="K24" s="20"/>
      <c r="L24" s="101">
        <v>1</v>
      </c>
      <c r="M24" s="92">
        <v>4</v>
      </c>
      <c r="N24" s="1"/>
      <c r="O24" s="101"/>
      <c r="P24" s="92"/>
      <c r="Q24" s="20"/>
      <c r="R24" s="101"/>
      <c r="S24" s="92"/>
      <c r="T24" s="1"/>
      <c r="U24" s="101"/>
      <c r="V24" s="92"/>
      <c r="W24" s="20"/>
      <c r="X24" s="101"/>
      <c r="Y24" s="92"/>
      <c r="Z24" s="1"/>
      <c r="AA24" s="102">
        <f>F24+I24+L24+O24+R24+U24+X24</f>
        <v>3</v>
      </c>
      <c r="AB24" s="20"/>
      <c r="AC24" s="93">
        <v>0</v>
      </c>
      <c r="AD24" s="20">
        <f>((F24*G24)+(I24*J24)+(L24*M24)+(O24*P24)+(R24*S24)+(U24*V24)+(X24*Y24))/AA24*(1+AC24)</f>
        <v>3</v>
      </c>
      <c r="AE24" s="31"/>
      <c r="AF24" s="158">
        <v>1</v>
      </c>
      <c r="AG24" s="146">
        <f>C24*AF24</f>
        <v>1</v>
      </c>
      <c r="AH24" s="130"/>
      <c r="AI24" s="156">
        <f>IF(AG24&gt;0,(AG24/$AG$188),"")</f>
        <v>1.9146084625694045E-05</v>
      </c>
      <c r="AK24" s="28"/>
    </row>
    <row r="25" spans="1:37" ht="18" customHeight="1" outlineLevel="1">
      <c r="A25" s="14">
        <v>312</v>
      </c>
      <c r="B25" s="15" t="s">
        <v>234</v>
      </c>
      <c r="C25" s="29">
        <v>2</v>
      </c>
      <c r="D25" s="30" t="s">
        <v>167</v>
      </c>
      <c r="E25" s="30"/>
      <c r="F25" s="101"/>
      <c r="G25" s="92"/>
      <c r="H25" s="1"/>
      <c r="I25" s="101"/>
      <c r="J25" s="92"/>
      <c r="K25" s="20"/>
      <c r="L25" s="101"/>
      <c r="M25" s="92"/>
      <c r="N25" s="1"/>
      <c r="O25" s="101"/>
      <c r="P25" s="92"/>
      <c r="Q25" s="20"/>
      <c r="R25" s="101"/>
      <c r="S25" s="92"/>
      <c r="T25" s="1"/>
      <c r="U25" s="101"/>
      <c r="V25" s="92"/>
      <c r="W25" s="20"/>
      <c r="X25" s="101"/>
      <c r="Y25" s="92"/>
      <c r="Z25" s="1"/>
      <c r="AA25" s="102">
        <f>F25+I25+L25+O25+R25+U25+X25</f>
        <v>0</v>
      </c>
      <c r="AB25" s="20"/>
      <c r="AC25" s="93">
        <v>0</v>
      </c>
      <c r="AD25" s="20" t="e">
        <f>((F25*G25)+(I25*J25)+(L25*M25)+(O25*P25)+(R25*S25)+(U25*V25)+(X25*Y25))/AA25*(1+AC25)</f>
        <v>#DIV/0!</v>
      </c>
      <c r="AE25" s="31"/>
      <c r="AF25" s="158">
        <v>1</v>
      </c>
      <c r="AG25" s="146">
        <f>C25*AF25</f>
        <v>2</v>
      </c>
      <c r="AH25" s="130"/>
      <c r="AI25" s="156">
        <f>IF(AG25&gt;0,(AG25/$AG$188),"")</f>
        <v>3.829216925138809E-05</v>
      </c>
      <c r="AK25" s="28"/>
    </row>
    <row r="26" spans="1:37" ht="18" customHeight="1" outlineLevel="1">
      <c r="A26" s="14">
        <v>313</v>
      </c>
      <c r="B26" s="15" t="s">
        <v>235</v>
      </c>
      <c r="C26" s="29">
        <v>3</v>
      </c>
      <c r="D26" s="30" t="s">
        <v>167</v>
      </c>
      <c r="E26" s="30"/>
      <c r="F26" s="101"/>
      <c r="G26" s="92"/>
      <c r="H26" s="1"/>
      <c r="I26" s="101"/>
      <c r="J26" s="92"/>
      <c r="K26" s="20"/>
      <c r="L26" s="101"/>
      <c r="M26" s="92"/>
      <c r="N26" s="1"/>
      <c r="O26" s="101"/>
      <c r="P26" s="92"/>
      <c r="Q26" s="20"/>
      <c r="R26" s="101"/>
      <c r="S26" s="92"/>
      <c r="T26" s="1"/>
      <c r="U26" s="101"/>
      <c r="V26" s="92"/>
      <c r="W26" s="20"/>
      <c r="X26" s="101"/>
      <c r="Y26" s="92"/>
      <c r="Z26" s="1"/>
      <c r="AA26" s="102">
        <f>F26+I26+L26+O26+R26+U26+X26</f>
        <v>0</v>
      </c>
      <c r="AB26" s="20"/>
      <c r="AC26" s="93">
        <v>0</v>
      </c>
      <c r="AD26" s="20" t="e">
        <f>((F26*G26)+(I26*J26)+(L26*M26)+(O26*P26)+(R26*S26)+(U26*V26)+(X26*Y26))/AA26*(1+AC26)</f>
        <v>#DIV/0!</v>
      </c>
      <c r="AE26" s="31"/>
      <c r="AF26" s="158">
        <v>1</v>
      </c>
      <c r="AG26" s="146">
        <f>C26*AF26</f>
        <v>3</v>
      </c>
      <c r="AH26" s="130"/>
      <c r="AI26" s="156">
        <f>IF(AG26&gt;0,(AG26/$AG$188),"")</f>
        <v>5.743825387708214E-05</v>
      </c>
      <c r="AK26" s="28"/>
    </row>
    <row r="27" spans="1:37" ht="18" customHeight="1" outlineLevel="1">
      <c r="A27" s="14">
        <v>319</v>
      </c>
      <c r="B27" s="15" t="s">
        <v>236</v>
      </c>
      <c r="C27" s="29">
        <v>4</v>
      </c>
      <c r="D27" s="30" t="s">
        <v>167</v>
      </c>
      <c r="E27" s="30"/>
      <c r="F27" s="101"/>
      <c r="G27" s="92"/>
      <c r="H27" s="1"/>
      <c r="I27" s="101"/>
      <c r="J27" s="92"/>
      <c r="K27" s="20"/>
      <c r="L27" s="101"/>
      <c r="M27" s="92"/>
      <c r="N27" s="1"/>
      <c r="O27" s="101"/>
      <c r="P27" s="92"/>
      <c r="Q27" s="20"/>
      <c r="R27" s="101"/>
      <c r="S27" s="92"/>
      <c r="T27" s="1"/>
      <c r="U27" s="101"/>
      <c r="V27" s="92"/>
      <c r="W27" s="20"/>
      <c r="X27" s="101"/>
      <c r="Y27" s="92"/>
      <c r="Z27" s="1"/>
      <c r="AA27" s="102">
        <f>F27+I27+L27+O27+R27+U27+X27</f>
        <v>0</v>
      </c>
      <c r="AB27" s="20"/>
      <c r="AC27" s="93">
        <v>0</v>
      </c>
      <c r="AD27" s="20" t="e">
        <f>((F27*G27)+(I27*J27)+(L27*M27)+(O27*P27)+(R27*S27)+(U27*V27)+(X27*Y27))/AA27*(1+AC27)</f>
        <v>#DIV/0!</v>
      </c>
      <c r="AE27" s="31"/>
      <c r="AF27" s="158">
        <v>1</v>
      </c>
      <c r="AG27" s="146">
        <f>C27*AF27</f>
        <v>4</v>
      </c>
      <c r="AH27" s="130"/>
      <c r="AI27" s="156">
        <f>IF(AG27&gt;0,(AG27/$AG$188),"")</f>
        <v>7.658433850277618E-05</v>
      </c>
      <c r="AK27" s="28"/>
    </row>
    <row r="28" spans="1:37" ht="12">
      <c r="A28" s="14"/>
      <c r="B28" s="16"/>
      <c r="C28" s="29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143"/>
      <c r="AG28" s="146">
        <f>C28*AF28</f>
        <v>0</v>
      </c>
      <c r="AH28" s="130"/>
      <c r="AI28" s="37">
        <f>IF(AG28&gt;0,(AG28*100/$AG$188),"")</f>
      </c>
      <c r="AK28" s="28"/>
    </row>
    <row r="29" spans="1:35" s="28" customFormat="1" ht="18" customHeight="1">
      <c r="A29" s="127">
        <v>320</v>
      </c>
      <c r="B29" s="128" t="s">
        <v>25</v>
      </c>
      <c r="C29" s="122">
        <f>Ebene2!C23</f>
        <v>100</v>
      </c>
      <c r="D29" s="132" t="s">
        <v>167</v>
      </c>
      <c r="E29" s="132"/>
      <c r="F29" s="13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45">
        <f>AG29/C29</f>
        <v>0</v>
      </c>
      <c r="AG29" s="146">
        <f>SUM(AG30:AG38)</f>
        <v>0</v>
      </c>
      <c r="AH29" s="130"/>
      <c r="AI29" s="157">
        <f>SUM(AI30:AI37)</f>
        <v>0</v>
      </c>
    </row>
    <row r="30" spans="1:37" ht="18" customHeight="1" outlineLevel="1">
      <c r="A30" s="14">
        <v>321</v>
      </c>
      <c r="B30" s="15" t="s">
        <v>199</v>
      </c>
      <c r="C30" s="29">
        <v>1</v>
      </c>
      <c r="D30" s="30" t="s">
        <v>167</v>
      </c>
      <c r="E30" s="30"/>
      <c r="F30" s="101"/>
      <c r="G30" s="92"/>
      <c r="H30" s="1"/>
      <c r="I30" s="101"/>
      <c r="J30" s="92"/>
      <c r="K30" s="20"/>
      <c r="L30" s="101"/>
      <c r="M30" s="92"/>
      <c r="N30" s="1"/>
      <c r="O30" s="101"/>
      <c r="P30" s="92"/>
      <c r="Q30" s="20"/>
      <c r="R30" s="101"/>
      <c r="S30" s="92"/>
      <c r="T30" s="1"/>
      <c r="U30" s="101"/>
      <c r="V30" s="92"/>
      <c r="W30" s="20"/>
      <c r="X30" s="101"/>
      <c r="Y30" s="92"/>
      <c r="Z30" s="1"/>
      <c r="AA30" s="102">
        <f aca="true" t="shared" si="0" ref="AA30:AA37">F30+I30+L30+O30+R30+U30+X30</f>
        <v>0</v>
      </c>
      <c r="AB30" s="20"/>
      <c r="AC30" s="93">
        <v>0</v>
      </c>
      <c r="AD30" s="20" t="e">
        <f aca="true" t="shared" si="1" ref="AD30:AD37">((F30*G30)+(I30*J30)+(L30*M30)+(O30*P30)+(R30*S30)+(U30*V30)+(X30*Y30))/AA30*(1+AC30)</f>
        <v>#DIV/0!</v>
      </c>
      <c r="AE30" s="31"/>
      <c r="AF30" s="158"/>
      <c r="AG30" s="146">
        <f aca="true" t="shared" si="2" ref="AG30:AG37">C30*AF30</f>
        <v>0</v>
      </c>
      <c r="AH30" s="130"/>
      <c r="AI30" s="156">
        <f aca="true" t="shared" si="3" ref="AI30:AI37">IF(AG30&gt;0,(AG30/$AG$188),"")</f>
      </c>
      <c r="AK30" s="28"/>
    </row>
    <row r="31" spans="1:37" ht="36" outlineLevel="1">
      <c r="A31" s="14">
        <v>322</v>
      </c>
      <c r="B31" s="16" t="s">
        <v>237</v>
      </c>
      <c r="C31" s="29">
        <v>2</v>
      </c>
      <c r="D31" s="30" t="s">
        <v>167</v>
      </c>
      <c r="E31" s="30"/>
      <c r="F31" s="101"/>
      <c r="G31" s="92"/>
      <c r="H31" s="1"/>
      <c r="I31" s="101"/>
      <c r="J31" s="92"/>
      <c r="K31" s="20"/>
      <c r="L31" s="101"/>
      <c r="M31" s="92"/>
      <c r="N31" s="1"/>
      <c r="O31" s="101"/>
      <c r="P31" s="92"/>
      <c r="Q31" s="20"/>
      <c r="R31" s="101"/>
      <c r="S31" s="92"/>
      <c r="T31" s="1"/>
      <c r="U31" s="101"/>
      <c r="V31" s="92"/>
      <c r="W31" s="20"/>
      <c r="X31" s="101"/>
      <c r="Y31" s="92"/>
      <c r="Z31" s="1"/>
      <c r="AA31" s="102">
        <f t="shared" si="0"/>
        <v>0</v>
      </c>
      <c r="AB31" s="20"/>
      <c r="AC31" s="93">
        <v>0</v>
      </c>
      <c r="AD31" s="20" t="e">
        <f t="shared" si="1"/>
        <v>#DIV/0!</v>
      </c>
      <c r="AE31" s="31"/>
      <c r="AF31" s="158"/>
      <c r="AG31" s="146">
        <f t="shared" si="2"/>
        <v>0</v>
      </c>
      <c r="AH31" s="130"/>
      <c r="AI31" s="156">
        <f t="shared" si="3"/>
      </c>
      <c r="AK31" s="28"/>
    </row>
    <row r="32" spans="1:37" ht="18" customHeight="1" outlineLevel="1">
      <c r="A32" s="14">
        <v>323</v>
      </c>
      <c r="B32" s="15" t="s">
        <v>84</v>
      </c>
      <c r="C32" s="29">
        <v>3</v>
      </c>
      <c r="D32" s="30" t="s">
        <v>167</v>
      </c>
      <c r="E32" s="30"/>
      <c r="F32" s="101"/>
      <c r="G32" s="92"/>
      <c r="H32" s="1"/>
      <c r="I32" s="101"/>
      <c r="J32" s="92"/>
      <c r="K32" s="20"/>
      <c r="L32" s="101"/>
      <c r="M32" s="92"/>
      <c r="N32" s="1"/>
      <c r="O32" s="101"/>
      <c r="P32" s="92"/>
      <c r="Q32" s="20"/>
      <c r="R32" s="101"/>
      <c r="S32" s="92"/>
      <c r="T32" s="1"/>
      <c r="U32" s="101"/>
      <c r="V32" s="92"/>
      <c r="W32" s="20"/>
      <c r="X32" s="101"/>
      <c r="Y32" s="92"/>
      <c r="Z32" s="1"/>
      <c r="AA32" s="102">
        <f t="shared" si="0"/>
        <v>0</v>
      </c>
      <c r="AB32" s="20"/>
      <c r="AC32" s="93">
        <v>0</v>
      </c>
      <c r="AD32" s="20" t="e">
        <f t="shared" si="1"/>
        <v>#DIV/0!</v>
      </c>
      <c r="AE32" s="31"/>
      <c r="AF32" s="158"/>
      <c r="AG32" s="146">
        <f t="shared" si="2"/>
        <v>0</v>
      </c>
      <c r="AH32" s="130"/>
      <c r="AI32" s="156">
        <f t="shared" si="3"/>
      </c>
      <c r="AK32" s="28"/>
    </row>
    <row r="33" spans="1:37" ht="18" customHeight="1" outlineLevel="1">
      <c r="A33" s="14">
        <v>324</v>
      </c>
      <c r="B33" s="15" t="s">
        <v>200</v>
      </c>
      <c r="C33" s="29">
        <v>4</v>
      </c>
      <c r="D33" s="30" t="s">
        <v>167</v>
      </c>
      <c r="E33" s="30"/>
      <c r="F33" s="101"/>
      <c r="G33" s="92"/>
      <c r="H33" s="1"/>
      <c r="I33" s="101"/>
      <c r="J33" s="92"/>
      <c r="K33" s="20"/>
      <c r="L33" s="101"/>
      <c r="M33" s="92"/>
      <c r="N33" s="1"/>
      <c r="O33" s="101"/>
      <c r="P33" s="92"/>
      <c r="Q33" s="20"/>
      <c r="R33" s="101"/>
      <c r="S33" s="92"/>
      <c r="T33" s="1"/>
      <c r="U33" s="101"/>
      <c r="V33" s="92"/>
      <c r="W33" s="20"/>
      <c r="X33" s="101"/>
      <c r="Y33" s="92"/>
      <c r="Z33" s="1"/>
      <c r="AA33" s="102">
        <f t="shared" si="0"/>
        <v>0</v>
      </c>
      <c r="AB33" s="20"/>
      <c r="AC33" s="93">
        <v>0</v>
      </c>
      <c r="AD33" s="20" t="e">
        <f t="shared" si="1"/>
        <v>#DIV/0!</v>
      </c>
      <c r="AE33" s="31"/>
      <c r="AF33" s="158"/>
      <c r="AG33" s="146">
        <f t="shared" si="2"/>
        <v>0</v>
      </c>
      <c r="AH33" s="130"/>
      <c r="AI33" s="156">
        <f t="shared" si="3"/>
      </c>
      <c r="AK33" s="28"/>
    </row>
    <row r="34" spans="1:37" ht="24" outlineLevel="1">
      <c r="A34" s="14">
        <v>325</v>
      </c>
      <c r="B34" s="16" t="s">
        <v>238</v>
      </c>
      <c r="C34" s="29">
        <v>5</v>
      </c>
      <c r="D34" s="30" t="s">
        <v>167</v>
      </c>
      <c r="E34" s="30"/>
      <c r="F34" s="101"/>
      <c r="G34" s="92"/>
      <c r="H34" s="1"/>
      <c r="I34" s="101"/>
      <c r="J34" s="92"/>
      <c r="K34" s="20"/>
      <c r="L34" s="101"/>
      <c r="M34" s="92"/>
      <c r="N34" s="1"/>
      <c r="O34" s="101"/>
      <c r="P34" s="92"/>
      <c r="Q34" s="20"/>
      <c r="R34" s="101"/>
      <c r="S34" s="92"/>
      <c r="T34" s="1"/>
      <c r="U34" s="101"/>
      <c r="V34" s="92"/>
      <c r="W34" s="20"/>
      <c r="X34" s="101"/>
      <c r="Y34" s="92"/>
      <c r="Z34" s="1"/>
      <c r="AA34" s="102">
        <f t="shared" si="0"/>
        <v>0</v>
      </c>
      <c r="AB34" s="20"/>
      <c r="AC34" s="93">
        <v>0</v>
      </c>
      <c r="AD34" s="20" t="e">
        <f t="shared" si="1"/>
        <v>#DIV/0!</v>
      </c>
      <c r="AE34" s="31"/>
      <c r="AF34" s="158"/>
      <c r="AG34" s="146">
        <f t="shared" si="2"/>
        <v>0</v>
      </c>
      <c r="AH34" s="130"/>
      <c r="AI34" s="156">
        <f t="shared" si="3"/>
      </c>
      <c r="AK34" s="28"/>
    </row>
    <row r="35" spans="1:37" ht="18" customHeight="1" outlineLevel="1">
      <c r="A35" s="14">
        <v>326</v>
      </c>
      <c r="B35" s="15" t="s">
        <v>85</v>
      </c>
      <c r="C35" s="29">
        <v>6</v>
      </c>
      <c r="D35" s="30" t="s">
        <v>167</v>
      </c>
      <c r="E35" s="30"/>
      <c r="F35" s="101"/>
      <c r="G35" s="92"/>
      <c r="H35" s="1"/>
      <c r="I35" s="101"/>
      <c r="J35" s="92"/>
      <c r="K35" s="20"/>
      <c r="L35" s="101"/>
      <c r="M35" s="92"/>
      <c r="N35" s="1"/>
      <c r="O35" s="101"/>
      <c r="P35" s="92"/>
      <c r="Q35" s="20"/>
      <c r="R35" s="101"/>
      <c r="S35" s="92"/>
      <c r="T35" s="1"/>
      <c r="U35" s="101"/>
      <c r="V35" s="92"/>
      <c r="W35" s="20"/>
      <c r="X35" s="101"/>
      <c r="Y35" s="92"/>
      <c r="Z35" s="1"/>
      <c r="AA35" s="102">
        <f t="shared" si="0"/>
        <v>0</v>
      </c>
      <c r="AB35" s="20"/>
      <c r="AC35" s="93">
        <v>0</v>
      </c>
      <c r="AD35" s="20" t="e">
        <f t="shared" si="1"/>
        <v>#DIV/0!</v>
      </c>
      <c r="AE35" s="31"/>
      <c r="AF35" s="158"/>
      <c r="AG35" s="146">
        <f t="shared" si="2"/>
        <v>0</v>
      </c>
      <c r="AH35" s="130"/>
      <c r="AI35" s="156">
        <f t="shared" si="3"/>
      </c>
      <c r="AK35" s="28"/>
    </row>
    <row r="36" spans="1:37" ht="18" customHeight="1" outlineLevel="1">
      <c r="A36" s="14">
        <v>327</v>
      </c>
      <c r="B36" s="15" t="s">
        <v>86</v>
      </c>
      <c r="C36" s="29">
        <v>7</v>
      </c>
      <c r="D36" s="30" t="s">
        <v>167</v>
      </c>
      <c r="E36" s="30"/>
      <c r="F36" s="101"/>
      <c r="G36" s="92"/>
      <c r="H36" s="1"/>
      <c r="I36" s="101"/>
      <c r="J36" s="92"/>
      <c r="K36" s="20"/>
      <c r="L36" s="101"/>
      <c r="M36" s="92"/>
      <c r="N36" s="1"/>
      <c r="O36" s="101"/>
      <c r="P36" s="92"/>
      <c r="Q36" s="20"/>
      <c r="R36" s="101"/>
      <c r="S36" s="92"/>
      <c r="T36" s="1"/>
      <c r="U36" s="101"/>
      <c r="V36" s="92"/>
      <c r="W36" s="20"/>
      <c r="X36" s="101"/>
      <c r="Y36" s="92"/>
      <c r="Z36" s="1"/>
      <c r="AA36" s="102">
        <f t="shared" si="0"/>
        <v>0</v>
      </c>
      <c r="AB36" s="20"/>
      <c r="AC36" s="93">
        <v>0</v>
      </c>
      <c r="AD36" s="20" t="e">
        <f t="shared" si="1"/>
        <v>#DIV/0!</v>
      </c>
      <c r="AE36" s="31"/>
      <c r="AF36" s="158"/>
      <c r="AG36" s="146">
        <f t="shared" si="2"/>
        <v>0</v>
      </c>
      <c r="AH36" s="130"/>
      <c r="AI36" s="156">
        <f t="shared" si="3"/>
      </c>
      <c r="AK36" s="28"/>
    </row>
    <row r="37" spans="1:37" ht="18" customHeight="1" outlineLevel="1">
      <c r="A37" s="14">
        <v>329</v>
      </c>
      <c r="B37" s="15" t="s">
        <v>111</v>
      </c>
      <c r="C37" s="29">
        <v>8</v>
      </c>
      <c r="D37" s="30" t="s">
        <v>167</v>
      </c>
      <c r="E37" s="30"/>
      <c r="F37" s="101"/>
      <c r="G37" s="92"/>
      <c r="H37" s="1"/>
      <c r="I37" s="101"/>
      <c r="J37" s="92"/>
      <c r="K37" s="20"/>
      <c r="L37" s="101"/>
      <c r="M37" s="92"/>
      <c r="N37" s="1"/>
      <c r="O37" s="101"/>
      <c r="P37" s="92"/>
      <c r="Q37" s="20"/>
      <c r="R37" s="101"/>
      <c r="S37" s="92"/>
      <c r="T37" s="1"/>
      <c r="U37" s="101"/>
      <c r="V37" s="92"/>
      <c r="W37" s="20"/>
      <c r="X37" s="101"/>
      <c r="Y37" s="92"/>
      <c r="Z37" s="1"/>
      <c r="AA37" s="102">
        <f t="shared" si="0"/>
        <v>0</v>
      </c>
      <c r="AB37" s="20"/>
      <c r="AC37" s="93">
        <v>0</v>
      </c>
      <c r="AD37" s="20" t="e">
        <f t="shared" si="1"/>
        <v>#DIV/0!</v>
      </c>
      <c r="AE37" s="31"/>
      <c r="AF37" s="158"/>
      <c r="AG37" s="146">
        <f t="shared" si="2"/>
        <v>0</v>
      </c>
      <c r="AH37" s="130"/>
      <c r="AI37" s="156">
        <f t="shared" si="3"/>
      </c>
      <c r="AK37" s="28"/>
    </row>
    <row r="38" spans="1:37" ht="12">
      <c r="A38" s="14"/>
      <c r="B38" s="16"/>
      <c r="C38" s="29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143"/>
      <c r="AG38" s="146"/>
      <c r="AH38" s="130"/>
      <c r="AI38" s="37">
        <f>IF(AG38&gt;0,(AG38*100/$AG$188),"")</f>
      </c>
      <c r="AK38" s="28"/>
    </row>
    <row r="39" spans="1:37" ht="18" customHeight="1">
      <c r="A39" s="134">
        <v>330</v>
      </c>
      <c r="B39" s="135" t="s">
        <v>26</v>
      </c>
      <c r="C39" s="122">
        <f>Ebene2!C24</f>
        <v>453</v>
      </c>
      <c r="D39" s="132" t="s">
        <v>167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20"/>
      <c r="AE39" s="120"/>
      <c r="AF39" s="145">
        <f>AG39/C39</f>
        <v>0.9271523178807947</v>
      </c>
      <c r="AG39" s="146">
        <f>SUM(AG40:AG48)</f>
        <v>420</v>
      </c>
      <c r="AH39" s="130"/>
      <c r="AI39" s="157">
        <f>SUM(AI40:AI45)</f>
        <v>0.00402067777139575</v>
      </c>
      <c r="AK39" s="28"/>
    </row>
    <row r="40" spans="1:35" s="28" customFormat="1" ht="36">
      <c r="A40" s="17">
        <v>331</v>
      </c>
      <c r="B40" s="16" t="s">
        <v>15</v>
      </c>
      <c r="C40" s="33">
        <v>1</v>
      </c>
      <c r="D40" s="30" t="s">
        <v>167</v>
      </c>
      <c r="E40" s="30"/>
      <c r="F40" s="101"/>
      <c r="G40" s="92"/>
      <c r="H40" s="1"/>
      <c r="I40" s="101"/>
      <c r="J40" s="92"/>
      <c r="K40" s="20"/>
      <c r="L40" s="101"/>
      <c r="M40" s="92"/>
      <c r="N40" s="1"/>
      <c r="O40" s="101"/>
      <c r="P40" s="92"/>
      <c r="Q40" s="20"/>
      <c r="R40" s="101"/>
      <c r="S40" s="92"/>
      <c r="T40" s="1"/>
      <c r="U40" s="101"/>
      <c r="V40" s="92"/>
      <c r="W40" s="20"/>
      <c r="X40" s="101"/>
      <c r="Y40" s="92"/>
      <c r="Z40" s="1"/>
      <c r="AA40" s="102">
        <f aca="true" t="shared" si="4" ref="AA40:AA48">F40+I40+L40+O40+R40+U40+X40</f>
        <v>0</v>
      </c>
      <c r="AB40" s="20"/>
      <c r="AC40" s="93">
        <v>0</v>
      </c>
      <c r="AD40" s="20" t="e">
        <f aca="true" t="shared" si="5" ref="AD40:AD48">((F40*G40)+(I40*J40)+(L40*M40)+(O40*P40)+(R40*S40)+(U40*V40)+(X40*Y40))/AA40*(1+AC40)</f>
        <v>#DIV/0!</v>
      </c>
      <c r="AE40" s="32"/>
      <c r="AF40" s="159">
        <v>10</v>
      </c>
      <c r="AG40" s="146">
        <f aca="true" t="shared" si="6" ref="AG40:AG48">C40*AF40</f>
        <v>10</v>
      </c>
      <c r="AH40" s="130"/>
      <c r="AI40" s="156">
        <f aca="true" t="shared" si="7" ref="AI40:AI48">IF(AG40&gt;0,(AG40/$AG$188),"")</f>
        <v>0.00019146084625694046</v>
      </c>
    </row>
    <row r="41" spans="1:35" s="28" customFormat="1" ht="24">
      <c r="A41" s="17">
        <v>332</v>
      </c>
      <c r="B41" s="16" t="s">
        <v>16</v>
      </c>
      <c r="C41" s="33">
        <v>2</v>
      </c>
      <c r="D41" s="30" t="s">
        <v>167</v>
      </c>
      <c r="E41" s="30"/>
      <c r="F41" s="101"/>
      <c r="G41" s="92"/>
      <c r="H41" s="1"/>
      <c r="I41" s="101"/>
      <c r="J41" s="92"/>
      <c r="K41" s="20"/>
      <c r="L41" s="101"/>
      <c r="M41" s="92"/>
      <c r="N41" s="1"/>
      <c r="O41" s="101"/>
      <c r="P41" s="92"/>
      <c r="Q41" s="20"/>
      <c r="R41" s="101"/>
      <c r="S41" s="92"/>
      <c r="T41" s="1"/>
      <c r="U41" s="101"/>
      <c r="V41" s="92"/>
      <c r="W41" s="20"/>
      <c r="X41" s="101"/>
      <c r="Y41" s="92"/>
      <c r="Z41" s="1"/>
      <c r="AA41" s="102">
        <f t="shared" si="4"/>
        <v>0</v>
      </c>
      <c r="AB41" s="20"/>
      <c r="AC41" s="93">
        <v>0</v>
      </c>
      <c r="AD41" s="20" t="e">
        <f t="shared" si="5"/>
        <v>#DIV/0!</v>
      </c>
      <c r="AE41" s="32"/>
      <c r="AF41" s="158">
        <v>10</v>
      </c>
      <c r="AG41" s="146">
        <f t="shared" si="6"/>
        <v>20</v>
      </c>
      <c r="AH41" s="130"/>
      <c r="AI41" s="156">
        <f t="shared" si="7"/>
        <v>0.0003829216925138809</v>
      </c>
    </row>
    <row r="42" spans="1:35" s="28" customFormat="1" ht="24">
      <c r="A42" s="17">
        <v>333</v>
      </c>
      <c r="B42" s="16" t="s">
        <v>17</v>
      </c>
      <c r="C42" s="33">
        <v>3</v>
      </c>
      <c r="D42" s="30" t="s">
        <v>167</v>
      </c>
      <c r="E42" s="30"/>
      <c r="F42" s="101"/>
      <c r="G42" s="92"/>
      <c r="H42" s="1"/>
      <c r="I42" s="101"/>
      <c r="J42" s="92"/>
      <c r="K42" s="20"/>
      <c r="L42" s="101"/>
      <c r="M42" s="92"/>
      <c r="N42" s="1"/>
      <c r="O42" s="101"/>
      <c r="P42" s="92"/>
      <c r="Q42" s="20"/>
      <c r="R42" s="101"/>
      <c r="S42" s="92"/>
      <c r="T42" s="1"/>
      <c r="U42" s="101"/>
      <c r="V42" s="92"/>
      <c r="W42" s="20"/>
      <c r="X42" s="101"/>
      <c r="Y42" s="92"/>
      <c r="Z42" s="1"/>
      <c r="AA42" s="102">
        <f t="shared" si="4"/>
        <v>0</v>
      </c>
      <c r="AB42" s="20"/>
      <c r="AC42" s="93">
        <v>0</v>
      </c>
      <c r="AD42" s="20" t="e">
        <f t="shared" si="5"/>
        <v>#DIV/0!</v>
      </c>
      <c r="AE42" s="32"/>
      <c r="AF42" s="158">
        <v>10</v>
      </c>
      <c r="AG42" s="146">
        <f t="shared" si="6"/>
        <v>30</v>
      </c>
      <c r="AH42" s="130"/>
      <c r="AI42" s="156">
        <f t="shared" si="7"/>
        <v>0.0005743825387708214</v>
      </c>
    </row>
    <row r="43" spans="1:37" ht="27.75" customHeight="1">
      <c r="A43" s="14">
        <v>334</v>
      </c>
      <c r="B43" s="16" t="s">
        <v>160</v>
      </c>
      <c r="C43" s="29">
        <v>4</v>
      </c>
      <c r="D43" s="30" t="s">
        <v>167</v>
      </c>
      <c r="E43" s="30"/>
      <c r="F43" s="101"/>
      <c r="G43" s="92"/>
      <c r="H43" s="1"/>
      <c r="I43" s="101"/>
      <c r="J43" s="92"/>
      <c r="K43" s="20"/>
      <c r="L43" s="101"/>
      <c r="M43" s="92"/>
      <c r="N43" s="1"/>
      <c r="O43" s="101"/>
      <c r="P43" s="92"/>
      <c r="Q43" s="20"/>
      <c r="R43" s="101"/>
      <c r="S43" s="92"/>
      <c r="T43" s="1"/>
      <c r="U43" s="101"/>
      <c r="V43" s="92"/>
      <c r="W43" s="20"/>
      <c r="X43" s="101"/>
      <c r="Y43" s="92"/>
      <c r="Z43" s="1"/>
      <c r="AA43" s="102">
        <f t="shared" si="4"/>
        <v>0</v>
      </c>
      <c r="AB43" s="20"/>
      <c r="AC43" s="93">
        <v>0</v>
      </c>
      <c r="AD43" s="20" t="e">
        <f t="shared" si="5"/>
        <v>#DIV/0!</v>
      </c>
      <c r="AE43" s="31"/>
      <c r="AF43" s="158">
        <v>10</v>
      </c>
      <c r="AG43" s="146">
        <f t="shared" si="6"/>
        <v>40</v>
      </c>
      <c r="AH43" s="130"/>
      <c r="AI43" s="156">
        <f t="shared" si="7"/>
        <v>0.0007658433850277618</v>
      </c>
      <c r="AK43" s="28"/>
    </row>
    <row r="44" spans="1:35" s="28" customFormat="1" ht="24">
      <c r="A44" s="17">
        <v>335</v>
      </c>
      <c r="B44" s="16" t="s">
        <v>161</v>
      </c>
      <c r="C44" s="33">
        <v>5</v>
      </c>
      <c r="D44" s="30" t="s">
        <v>167</v>
      </c>
      <c r="E44" s="30"/>
      <c r="F44" s="101"/>
      <c r="G44" s="92"/>
      <c r="H44" s="1"/>
      <c r="I44" s="101"/>
      <c r="J44" s="92"/>
      <c r="K44" s="20"/>
      <c r="L44" s="101"/>
      <c r="M44" s="92"/>
      <c r="N44" s="1"/>
      <c r="O44" s="101"/>
      <c r="P44" s="92"/>
      <c r="Q44" s="20"/>
      <c r="R44" s="101"/>
      <c r="S44" s="92"/>
      <c r="T44" s="1"/>
      <c r="U44" s="101"/>
      <c r="V44" s="92"/>
      <c r="W44" s="20"/>
      <c r="X44" s="101"/>
      <c r="Y44" s="92"/>
      <c r="Z44" s="1"/>
      <c r="AA44" s="102">
        <f t="shared" si="4"/>
        <v>0</v>
      </c>
      <c r="AB44" s="20"/>
      <c r="AC44" s="93">
        <v>0</v>
      </c>
      <c r="AD44" s="20" t="e">
        <f t="shared" si="5"/>
        <v>#DIV/0!</v>
      </c>
      <c r="AE44" s="32"/>
      <c r="AF44" s="158">
        <v>10</v>
      </c>
      <c r="AG44" s="146">
        <f t="shared" si="6"/>
        <v>50</v>
      </c>
      <c r="AH44" s="130"/>
      <c r="AI44" s="156">
        <f t="shared" si="7"/>
        <v>0.0009573042312847023</v>
      </c>
    </row>
    <row r="45" spans="1:37" ht="17.25" customHeight="1">
      <c r="A45" s="14">
        <v>336</v>
      </c>
      <c r="B45" s="15" t="s">
        <v>162</v>
      </c>
      <c r="C45" s="29">
        <v>6</v>
      </c>
      <c r="D45" s="30" t="s">
        <v>167</v>
      </c>
      <c r="E45" s="30"/>
      <c r="F45" s="101"/>
      <c r="G45" s="92"/>
      <c r="H45" s="1"/>
      <c r="I45" s="101"/>
      <c r="J45" s="92"/>
      <c r="K45" s="20"/>
      <c r="L45" s="101"/>
      <c r="M45" s="92"/>
      <c r="N45" s="1"/>
      <c r="O45" s="101"/>
      <c r="P45" s="92"/>
      <c r="Q45" s="20"/>
      <c r="R45" s="101"/>
      <c r="S45" s="92"/>
      <c r="T45" s="1"/>
      <c r="U45" s="101"/>
      <c r="V45" s="92"/>
      <c r="W45" s="20"/>
      <c r="X45" s="101"/>
      <c r="Y45" s="92"/>
      <c r="Z45" s="1"/>
      <c r="AA45" s="102">
        <f t="shared" si="4"/>
        <v>0</v>
      </c>
      <c r="AB45" s="20"/>
      <c r="AC45" s="93">
        <v>0</v>
      </c>
      <c r="AD45" s="20" t="e">
        <f t="shared" si="5"/>
        <v>#DIV/0!</v>
      </c>
      <c r="AE45" s="31"/>
      <c r="AF45" s="158">
        <v>10</v>
      </c>
      <c r="AG45" s="146">
        <f t="shared" si="6"/>
        <v>60</v>
      </c>
      <c r="AH45" s="130"/>
      <c r="AI45" s="156">
        <f t="shared" si="7"/>
        <v>0.0011487650775416428</v>
      </c>
      <c r="AK45" s="28"/>
    </row>
    <row r="46" spans="1:37" ht="36">
      <c r="A46" s="14">
        <v>337</v>
      </c>
      <c r="B46" s="91" t="s">
        <v>240</v>
      </c>
      <c r="C46" s="29">
        <v>6</v>
      </c>
      <c r="D46" s="30" t="s">
        <v>167</v>
      </c>
      <c r="E46" s="30"/>
      <c r="F46" s="101"/>
      <c r="G46" s="92"/>
      <c r="H46" s="1"/>
      <c r="I46" s="101"/>
      <c r="J46" s="92"/>
      <c r="K46" s="20"/>
      <c r="L46" s="101"/>
      <c r="M46" s="92"/>
      <c r="N46" s="1"/>
      <c r="O46" s="101"/>
      <c r="P46" s="92"/>
      <c r="Q46" s="20"/>
      <c r="R46" s="101"/>
      <c r="S46" s="92"/>
      <c r="T46" s="1"/>
      <c r="U46" s="101"/>
      <c r="V46" s="92"/>
      <c r="W46" s="20"/>
      <c r="X46" s="101"/>
      <c r="Y46" s="92"/>
      <c r="Z46" s="1"/>
      <c r="AA46" s="102">
        <f t="shared" si="4"/>
        <v>0</v>
      </c>
      <c r="AB46" s="20"/>
      <c r="AC46" s="93">
        <v>0</v>
      </c>
      <c r="AD46" s="20" t="e">
        <f t="shared" si="5"/>
        <v>#DIV/0!</v>
      </c>
      <c r="AE46" s="31"/>
      <c r="AF46" s="158">
        <v>10</v>
      </c>
      <c r="AG46" s="146">
        <f t="shared" si="6"/>
        <v>60</v>
      </c>
      <c r="AH46" s="130"/>
      <c r="AI46" s="156">
        <f t="shared" si="7"/>
        <v>0.0011487650775416428</v>
      </c>
      <c r="AK46" s="28"/>
    </row>
    <row r="47" spans="1:37" ht="27.75" customHeight="1">
      <c r="A47" s="14">
        <v>338</v>
      </c>
      <c r="B47" s="91" t="s">
        <v>239</v>
      </c>
      <c r="C47" s="29">
        <v>6</v>
      </c>
      <c r="D47" s="30" t="s">
        <v>167</v>
      </c>
      <c r="E47" s="30"/>
      <c r="F47" s="101"/>
      <c r="G47" s="92"/>
      <c r="H47" s="1"/>
      <c r="I47" s="101"/>
      <c r="J47" s="92"/>
      <c r="K47" s="20"/>
      <c r="L47" s="101"/>
      <c r="M47" s="92"/>
      <c r="N47" s="1"/>
      <c r="O47" s="101"/>
      <c r="P47" s="92"/>
      <c r="Q47" s="20"/>
      <c r="R47" s="101"/>
      <c r="S47" s="92"/>
      <c r="T47" s="1"/>
      <c r="U47" s="101"/>
      <c r="V47" s="92"/>
      <c r="W47" s="20"/>
      <c r="X47" s="101"/>
      <c r="Y47" s="92"/>
      <c r="Z47" s="1"/>
      <c r="AA47" s="102">
        <f t="shared" si="4"/>
        <v>0</v>
      </c>
      <c r="AB47" s="20"/>
      <c r="AC47" s="93">
        <v>0</v>
      </c>
      <c r="AD47" s="20" t="e">
        <f t="shared" si="5"/>
        <v>#DIV/0!</v>
      </c>
      <c r="AE47" s="31"/>
      <c r="AF47" s="158">
        <v>10</v>
      </c>
      <c r="AG47" s="146">
        <f t="shared" si="6"/>
        <v>60</v>
      </c>
      <c r="AH47" s="130"/>
      <c r="AI47" s="156">
        <f t="shared" si="7"/>
        <v>0.0011487650775416428</v>
      </c>
      <c r="AK47" s="28"/>
    </row>
    <row r="48" spans="1:37" ht="17.25" customHeight="1">
      <c r="A48" s="14">
        <v>339</v>
      </c>
      <c r="B48" s="88" t="s">
        <v>241</v>
      </c>
      <c r="C48" s="29">
        <v>9</v>
      </c>
      <c r="D48" s="30" t="s">
        <v>167</v>
      </c>
      <c r="E48" s="30"/>
      <c r="F48" s="101"/>
      <c r="G48" s="92"/>
      <c r="H48" s="1"/>
      <c r="I48" s="101"/>
      <c r="J48" s="92"/>
      <c r="K48" s="20"/>
      <c r="L48" s="101"/>
      <c r="M48" s="92"/>
      <c r="N48" s="1"/>
      <c r="O48" s="101"/>
      <c r="P48" s="92"/>
      <c r="Q48" s="20"/>
      <c r="R48" s="101"/>
      <c r="S48" s="92"/>
      <c r="T48" s="1"/>
      <c r="U48" s="101"/>
      <c r="V48" s="92"/>
      <c r="W48" s="20"/>
      <c r="X48" s="101"/>
      <c r="Y48" s="92"/>
      <c r="Z48" s="1"/>
      <c r="AA48" s="102">
        <f t="shared" si="4"/>
        <v>0</v>
      </c>
      <c r="AB48" s="20"/>
      <c r="AC48" s="93">
        <v>0</v>
      </c>
      <c r="AD48" s="20" t="e">
        <f t="shared" si="5"/>
        <v>#DIV/0!</v>
      </c>
      <c r="AE48" s="31"/>
      <c r="AF48" s="158">
        <v>10</v>
      </c>
      <c r="AG48" s="146">
        <f t="shared" si="6"/>
        <v>90</v>
      </c>
      <c r="AH48" s="130"/>
      <c r="AI48" s="156">
        <f t="shared" si="7"/>
        <v>0.0017231476163124641</v>
      </c>
      <c r="AK48" s="28"/>
    </row>
    <row r="49" spans="1:37" ht="12">
      <c r="A49" s="14"/>
      <c r="B49" s="16"/>
      <c r="C49" s="29"/>
      <c r="D49" s="30"/>
      <c r="E49" s="30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143"/>
      <c r="AG49" s="146"/>
      <c r="AH49" s="130"/>
      <c r="AI49" s="37">
        <f>IF(AG49&gt;0,(AG49*100/$AG$188),"")</f>
      </c>
      <c r="AK49" s="28"/>
    </row>
    <row r="50" spans="1:35" s="28" customFormat="1" ht="18" customHeight="1">
      <c r="A50" s="127">
        <v>340</v>
      </c>
      <c r="B50" s="128" t="s">
        <v>46</v>
      </c>
      <c r="C50" s="121">
        <f>Ebene2!C25</f>
        <v>171</v>
      </c>
      <c r="D50" s="132" t="s">
        <v>167</v>
      </c>
      <c r="E50" s="132"/>
      <c r="F50" s="132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48">
        <f>Ebene2!AF25</f>
        <v>145</v>
      </c>
      <c r="AG50" s="146">
        <f>C50*AF50</f>
        <v>24795</v>
      </c>
      <c r="AH50" s="130"/>
      <c r="AI50" s="157">
        <f>IF(AG50&gt;0,(AG50/$AG$188),"")</f>
        <v>0.47472716829408385</v>
      </c>
    </row>
    <row r="51" spans="1:37" ht="24" hidden="1" outlineLevel="1">
      <c r="A51" s="14">
        <v>341</v>
      </c>
      <c r="B51" s="16" t="s">
        <v>96</v>
      </c>
      <c r="C51" s="29"/>
      <c r="D51" s="30" t="s">
        <v>167</v>
      </c>
      <c r="E51" s="30"/>
      <c r="F51" s="30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>
        <f>SUM(G51:Y51)/5</f>
        <v>0</v>
      </c>
      <c r="AE51" s="31"/>
      <c r="AF51" s="143"/>
      <c r="AG51" s="144"/>
      <c r="AH51" s="38"/>
      <c r="AI51" s="37">
        <f>IF(AG51&gt;0,(AG51*100/$AG$188),"")</f>
      </c>
      <c r="AK51" s="28"/>
    </row>
    <row r="52" spans="1:37" ht="24" hidden="1" outlineLevel="1">
      <c r="A52" s="14">
        <v>342</v>
      </c>
      <c r="B52" s="16" t="s">
        <v>97</v>
      </c>
      <c r="C52" s="29"/>
      <c r="D52" s="30" t="s">
        <v>167</v>
      </c>
      <c r="E52" s="30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>
        <f>SUM(G52:Y52)/5</f>
        <v>0</v>
      </c>
      <c r="AE52" s="31"/>
      <c r="AF52" s="143"/>
      <c r="AG52" s="144"/>
      <c r="AH52" s="38"/>
      <c r="AI52" s="37">
        <f>IF(AG52&gt;0,(AG52*100/$AG$188),"")</f>
      </c>
      <c r="AK52" s="28"/>
    </row>
    <row r="53" spans="1:35" s="28" customFormat="1" ht="27.75" customHeight="1" hidden="1" outlineLevel="1">
      <c r="A53" s="17">
        <v>344</v>
      </c>
      <c r="B53" s="16" t="s">
        <v>98</v>
      </c>
      <c r="C53" s="33"/>
      <c r="D53" s="30" t="s">
        <v>167</v>
      </c>
      <c r="E53" s="30"/>
      <c r="F53" s="3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>
        <f>SUM(G53:Y53)/5</f>
        <v>0</v>
      </c>
      <c r="AE53" s="32"/>
      <c r="AF53" s="143"/>
      <c r="AG53" s="144"/>
      <c r="AH53" s="38"/>
      <c r="AI53" s="37">
        <f>IF(AG53&gt;0,(AG53*100/$AG$188),"")</f>
      </c>
    </row>
    <row r="54" spans="1:37" ht="18" customHeight="1" hidden="1" outlineLevel="1">
      <c r="A54" s="14">
        <v>345</v>
      </c>
      <c r="B54" s="15" t="s">
        <v>99</v>
      </c>
      <c r="C54" s="29"/>
      <c r="D54" s="30" t="s">
        <v>167</v>
      </c>
      <c r="E54" s="30"/>
      <c r="F54" s="3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>
        <f>SUM(G54:Y54)/5</f>
        <v>0</v>
      </c>
      <c r="AE54" s="31"/>
      <c r="AF54" s="143"/>
      <c r="AG54" s="144"/>
      <c r="AH54" s="38"/>
      <c r="AI54" s="37">
        <f>IF(AG54&gt;0,(AG54*100/$AG$188),"")</f>
      </c>
      <c r="AK54" s="28"/>
    </row>
    <row r="55" spans="1:37" ht="12" collapsed="1">
      <c r="A55" s="14"/>
      <c r="B55" s="16"/>
      <c r="C55" s="29"/>
      <c r="D55" s="30"/>
      <c r="E55" s="30"/>
      <c r="F55" s="3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143"/>
      <c r="AG55" s="144"/>
      <c r="AH55" s="38"/>
      <c r="AI55" s="37">
        <f>IF(AG55&gt;0,(AG55*100/$AG$188),"")</f>
      </c>
      <c r="AK55" s="28"/>
    </row>
    <row r="56" spans="1:37" s="125" customFormat="1" ht="18" customHeight="1">
      <c r="A56" s="127">
        <v>350</v>
      </c>
      <c r="B56" s="128" t="s">
        <v>47</v>
      </c>
      <c r="C56" s="121">
        <f>Ebene2!C26</f>
        <v>175</v>
      </c>
      <c r="D56" s="120" t="s">
        <v>167</v>
      </c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45">
        <f>AG56/C56</f>
        <v>39.2</v>
      </c>
      <c r="AG56" s="146">
        <f>AG58+AG67+AG77</f>
        <v>6860</v>
      </c>
      <c r="AH56" s="131"/>
      <c r="AI56" s="157">
        <f>AI58+AI67+AI77</f>
        <v>0.13134214053226118</v>
      </c>
      <c r="AJ56" s="126"/>
      <c r="AK56" s="126"/>
    </row>
    <row r="57" spans="1:37" ht="12">
      <c r="A57" s="14"/>
      <c r="B57" s="16"/>
      <c r="C57" s="29"/>
      <c r="D57" s="30"/>
      <c r="E57" s="30"/>
      <c r="F57" s="3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143"/>
      <c r="AG57" s="144"/>
      <c r="AH57" s="38"/>
      <c r="AI57" s="37">
        <f>IF(AG57&gt;0,(AG57*100/$AG$188),"")</f>
      </c>
      <c r="AK57" s="28"/>
    </row>
    <row r="58" spans="1:37" ht="12" outlineLevel="1">
      <c r="A58" s="137">
        <v>351</v>
      </c>
      <c r="B58" s="138" t="s">
        <v>180</v>
      </c>
      <c r="C58" s="139"/>
      <c r="D58" s="132"/>
      <c r="E58" s="132"/>
      <c r="F58" s="132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49"/>
      <c r="AG58" s="149">
        <f>SUM(AG59:AG66)</f>
        <v>600</v>
      </c>
      <c r="AH58" s="120"/>
      <c r="AI58" s="157">
        <f>SUM(AI59:AI66)</f>
        <v>0.011487650775416428</v>
      </c>
      <c r="AK58" s="28"/>
    </row>
    <row r="59" spans="1:37" ht="27" customHeight="1" outlineLevel="1">
      <c r="A59" s="14">
        <v>3511</v>
      </c>
      <c r="B59" s="16" t="s">
        <v>163</v>
      </c>
      <c r="C59" s="29">
        <v>1</v>
      </c>
      <c r="D59" s="30" t="s">
        <v>167</v>
      </c>
      <c r="E59" s="30"/>
      <c r="F59" s="101"/>
      <c r="G59" s="92"/>
      <c r="H59" s="1"/>
      <c r="I59" s="101"/>
      <c r="J59" s="92"/>
      <c r="K59" s="20"/>
      <c r="L59" s="101"/>
      <c r="M59" s="92"/>
      <c r="N59" s="1"/>
      <c r="O59" s="101"/>
      <c r="P59" s="92"/>
      <c r="Q59" s="20"/>
      <c r="R59" s="101"/>
      <c r="S59" s="92"/>
      <c r="T59" s="1"/>
      <c r="U59" s="101"/>
      <c r="V59" s="92"/>
      <c r="W59" s="20"/>
      <c r="X59" s="101"/>
      <c r="Y59" s="92"/>
      <c r="Z59" s="1"/>
      <c r="AA59" s="102">
        <f aca="true" t="shared" si="8" ref="AA59:AA65">F59+I59+L59+O59+R59+U59+X59</f>
        <v>0</v>
      </c>
      <c r="AB59" s="20"/>
      <c r="AC59" s="93">
        <v>0</v>
      </c>
      <c r="AD59" s="20" t="e">
        <f aca="true" t="shared" si="9" ref="AD59:AD65">((F59*G59)+(I59*J59)+(L59*M59)+(O59*P59)+(R59*S59)+(U59*V59)+(X59*Y59))/AA59*(1+AC59)</f>
        <v>#DIV/0!</v>
      </c>
      <c r="AE59" s="31"/>
      <c r="AF59" s="158">
        <v>100</v>
      </c>
      <c r="AG59" s="144">
        <f aca="true" t="shared" si="10" ref="AG59:AG65">C59*AF59</f>
        <v>100</v>
      </c>
      <c r="AH59" s="38"/>
      <c r="AI59" s="156">
        <f aca="true" t="shared" si="11" ref="AI59:AI65">IF(AG59&gt;0,(AG59/$AG$188),"")</f>
        <v>0.0019146084625694046</v>
      </c>
      <c r="AK59" s="28"/>
    </row>
    <row r="60" spans="1:37" ht="12" outlineLevel="1">
      <c r="A60" s="14">
        <v>3512</v>
      </c>
      <c r="B60" s="16" t="s">
        <v>50</v>
      </c>
      <c r="C60" s="29">
        <v>1</v>
      </c>
      <c r="D60" s="30" t="s">
        <v>167</v>
      </c>
      <c r="E60" s="30"/>
      <c r="F60" s="101"/>
      <c r="G60" s="92"/>
      <c r="H60" s="1"/>
      <c r="I60" s="101"/>
      <c r="J60" s="92"/>
      <c r="K60" s="20"/>
      <c r="L60" s="101"/>
      <c r="M60" s="92"/>
      <c r="N60" s="1"/>
      <c r="O60" s="101"/>
      <c r="P60" s="92"/>
      <c r="Q60" s="20"/>
      <c r="R60" s="101"/>
      <c r="S60" s="92"/>
      <c r="T60" s="1"/>
      <c r="U60" s="101"/>
      <c r="V60" s="92"/>
      <c r="W60" s="20"/>
      <c r="X60" s="101"/>
      <c r="Y60" s="92"/>
      <c r="Z60" s="1"/>
      <c r="AA60" s="102">
        <f t="shared" si="8"/>
        <v>0</v>
      </c>
      <c r="AB60" s="20"/>
      <c r="AC60" s="93">
        <v>0</v>
      </c>
      <c r="AD60" s="20" t="e">
        <f t="shared" si="9"/>
        <v>#DIV/0!</v>
      </c>
      <c r="AE60" s="31"/>
      <c r="AF60" s="158">
        <v>100</v>
      </c>
      <c r="AG60" s="144">
        <f t="shared" si="10"/>
        <v>100</v>
      </c>
      <c r="AH60" s="38"/>
      <c r="AI60" s="156">
        <f t="shared" si="11"/>
        <v>0.0019146084625694046</v>
      </c>
      <c r="AK60" s="28"/>
    </row>
    <row r="61" spans="1:37" ht="12" outlineLevel="1">
      <c r="A61" s="14">
        <v>3513</v>
      </c>
      <c r="B61" s="16" t="s">
        <v>171</v>
      </c>
      <c r="C61" s="29">
        <v>1</v>
      </c>
      <c r="D61" s="30" t="s">
        <v>167</v>
      </c>
      <c r="E61" s="30"/>
      <c r="F61" s="101"/>
      <c r="G61" s="92"/>
      <c r="H61" s="1"/>
      <c r="I61" s="101"/>
      <c r="J61" s="92"/>
      <c r="K61" s="20"/>
      <c r="L61" s="101"/>
      <c r="M61" s="92"/>
      <c r="N61" s="1"/>
      <c r="O61" s="101"/>
      <c r="P61" s="92"/>
      <c r="Q61" s="20"/>
      <c r="R61" s="101"/>
      <c r="S61" s="92"/>
      <c r="T61" s="1"/>
      <c r="U61" s="101"/>
      <c r="V61" s="92"/>
      <c r="W61" s="20"/>
      <c r="X61" s="101"/>
      <c r="Y61" s="92"/>
      <c r="Z61" s="1"/>
      <c r="AA61" s="102">
        <f t="shared" si="8"/>
        <v>0</v>
      </c>
      <c r="AB61" s="20"/>
      <c r="AC61" s="93">
        <v>0</v>
      </c>
      <c r="AD61" s="20" t="e">
        <f t="shared" si="9"/>
        <v>#DIV/0!</v>
      </c>
      <c r="AE61" s="31"/>
      <c r="AF61" s="158">
        <v>100</v>
      </c>
      <c r="AG61" s="144">
        <f t="shared" si="10"/>
        <v>100</v>
      </c>
      <c r="AH61" s="38"/>
      <c r="AI61" s="156">
        <f t="shared" si="11"/>
        <v>0.0019146084625694046</v>
      </c>
      <c r="AK61" s="28"/>
    </row>
    <row r="62" spans="1:37" ht="12" outlineLevel="1">
      <c r="A62" s="14">
        <v>3514</v>
      </c>
      <c r="B62" s="16" t="s">
        <v>110</v>
      </c>
      <c r="C62" s="29">
        <v>1</v>
      </c>
      <c r="D62" s="30" t="s">
        <v>167</v>
      </c>
      <c r="E62" s="30"/>
      <c r="F62" s="101"/>
      <c r="G62" s="92"/>
      <c r="H62" s="1"/>
      <c r="I62" s="101"/>
      <c r="J62" s="92"/>
      <c r="K62" s="20"/>
      <c r="L62" s="101"/>
      <c r="M62" s="92"/>
      <c r="N62" s="1"/>
      <c r="O62" s="101"/>
      <c r="P62" s="92"/>
      <c r="Q62" s="20"/>
      <c r="R62" s="101"/>
      <c r="S62" s="92"/>
      <c r="T62" s="1"/>
      <c r="U62" s="101"/>
      <c r="V62" s="92"/>
      <c r="W62" s="20"/>
      <c r="X62" s="101"/>
      <c r="Y62" s="92"/>
      <c r="Z62" s="1"/>
      <c r="AA62" s="102">
        <f t="shared" si="8"/>
        <v>0</v>
      </c>
      <c r="AB62" s="20"/>
      <c r="AC62" s="93">
        <v>0</v>
      </c>
      <c r="AD62" s="20" t="e">
        <f t="shared" si="9"/>
        <v>#DIV/0!</v>
      </c>
      <c r="AE62" s="31"/>
      <c r="AF62" s="158">
        <v>100</v>
      </c>
      <c r="AG62" s="144">
        <f t="shared" si="10"/>
        <v>100</v>
      </c>
      <c r="AH62" s="38"/>
      <c r="AI62" s="156">
        <f t="shared" si="11"/>
        <v>0.0019146084625694046</v>
      </c>
      <c r="AK62" s="28"/>
    </row>
    <row r="63" spans="1:37" ht="12" outlineLevel="1">
      <c r="A63" s="14">
        <v>3515</v>
      </c>
      <c r="B63" s="16" t="s">
        <v>52</v>
      </c>
      <c r="C63" s="29">
        <v>1</v>
      </c>
      <c r="D63" s="30" t="s">
        <v>167</v>
      </c>
      <c r="E63" s="30"/>
      <c r="F63" s="101"/>
      <c r="G63" s="92"/>
      <c r="H63" s="1"/>
      <c r="I63" s="101"/>
      <c r="J63" s="92"/>
      <c r="K63" s="20"/>
      <c r="L63" s="101"/>
      <c r="M63" s="92"/>
      <c r="N63" s="1"/>
      <c r="O63" s="101"/>
      <c r="P63" s="92"/>
      <c r="Q63" s="20"/>
      <c r="R63" s="101"/>
      <c r="S63" s="92"/>
      <c r="T63" s="1"/>
      <c r="U63" s="101"/>
      <c r="V63" s="92"/>
      <c r="W63" s="20"/>
      <c r="X63" s="101"/>
      <c r="Y63" s="92"/>
      <c r="Z63" s="1"/>
      <c r="AA63" s="102">
        <f t="shared" si="8"/>
        <v>0</v>
      </c>
      <c r="AB63" s="20"/>
      <c r="AC63" s="93">
        <v>0</v>
      </c>
      <c r="AD63" s="20" t="e">
        <f t="shared" si="9"/>
        <v>#DIV/0!</v>
      </c>
      <c r="AE63" s="31"/>
      <c r="AF63" s="158">
        <v>100</v>
      </c>
      <c r="AG63" s="144">
        <f t="shared" si="10"/>
        <v>100</v>
      </c>
      <c r="AH63" s="38"/>
      <c r="AI63" s="156">
        <f t="shared" si="11"/>
        <v>0.0019146084625694046</v>
      </c>
      <c r="AK63" s="28"/>
    </row>
    <row r="64" spans="1:37" ht="12" outlineLevel="1">
      <c r="A64" s="14">
        <v>3516</v>
      </c>
      <c r="B64" s="16" t="s">
        <v>195</v>
      </c>
      <c r="C64" s="29">
        <v>1</v>
      </c>
      <c r="D64" s="30" t="s">
        <v>167</v>
      </c>
      <c r="E64" s="30"/>
      <c r="F64" s="101"/>
      <c r="G64" s="92"/>
      <c r="H64" s="1"/>
      <c r="I64" s="101"/>
      <c r="J64" s="92"/>
      <c r="K64" s="20"/>
      <c r="L64" s="101"/>
      <c r="M64" s="92"/>
      <c r="N64" s="1"/>
      <c r="O64" s="101"/>
      <c r="P64" s="92"/>
      <c r="Q64" s="20"/>
      <c r="R64" s="101"/>
      <c r="S64" s="92"/>
      <c r="T64" s="1"/>
      <c r="U64" s="101"/>
      <c r="V64" s="92"/>
      <c r="W64" s="20"/>
      <c r="X64" s="101"/>
      <c r="Y64" s="92"/>
      <c r="Z64" s="1"/>
      <c r="AA64" s="102">
        <f t="shared" si="8"/>
        <v>0</v>
      </c>
      <c r="AB64" s="20"/>
      <c r="AC64" s="93">
        <v>0</v>
      </c>
      <c r="AD64" s="20" t="e">
        <f t="shared" si="9"/>
        <v>#DIV/0!</v>
      </c>
      <c r="AE64" s="31"/>
      <c r="AF64" s="158">
        <v>100</v>
      </c>
      <c r="AG64" s="144">
        <f t="shared" si="10"/>
        <v>100</v>
      </c>
      <c r="AH64" s="38"/>
      <c r="AI64" s="156">
        <f t="shared" si="11"/>
        <v>0.0019146084625694046</v>
      </c>
      <c r="AK64" s="28"/>
    </row>
    <row r="65" spans="1:37" ht="12" outlineLevel="1">
      <c r="A65" s="14">
        <v>3517</v>
      </c>
      <c r="B65" s="16" t="s">
        <v>196</v>
      </c>
      <c r="C65" s="29"/>
      <c r="D65" s="30" t="s">
        <v>167</v>
      </c>
      <c r="E65" s="30"/>
      <c r="F65" s="101"/>
      <c r="G65" s="92"/>
      <c r="H65" s="1"/>
      <c r="I65" s="101"/>
      <c r="J65" s="92"/>
      <c r="K65" s="20"/>
      <c r="L65" s="101"/>
      <c r="M65" s="92"/>
      <c r="N65" s="1"/>
      <c r="O65" s="101"/>
      <c r="P65" s="92"/>
      <c r="Q65" s="20"/>
      <c r="R65" s="101"/>
      <c r="S65" s="92"/>
      <c r="T65" s="1"/>
      <c r="U65" s="101"/>
      <c r="V65" s="92"/>
      <c r="W65" s="20"/>
      <c r="X65" s="101"/>
      <c r="Y65" s="92"/>
      <c r="Z65" s="1"/>
      <c r="AA65" s="102">
        <f t="shared" si="8"/>
        <v>0</v>
      </c>
      <c r="AB65" s="20"/>
      <c r="AC65" s="93">
        <v>0</v>
      </c>
      <c r="AD65" s="20" t="e">
        <f t="shared" si="9"/>
        <v>#DIV/0!</v>
      </c>
      <c r="AE65" s="31"/>
      <c r="AF65" s="158"/>
      <c r="AG65" s="144">
        <f t="shared" si="10"/>
        <v>0</v>
      </c>
      <c r="AH65" s="38"/>
      <c r="AI65" s="156">
        <f t="shared" si="11"/>
      </c>
      <c r="AK65" s="28"/>
    </row>
    <row r="66" spans="1:37" ht="12" outlineLevel="1">
      <c r="A66" s="14"/>
      <c r="B66" s="16"/>
      <c r="C66" s="29"/>
      <c r="D66" s="30"/>
      <c r="E66" s="30"/>
      <c r="F66" s="30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143"/>
      <c r="AG66" s="144"/>
      <c r="AH66" s="38"/>
      <c r="AI66" s="37"/>
      <c r="AK66" s="28"/>
    </row>
    <row r="67" spans="1:37" ht="12" outlineLevel="1">
      <c r="A67" s="137">
        <v>352</v>
      </c>
      <c r="B67" s="138" t="s">
        <v>215</v>
      </c>
      <c r="C67" s="139"/>
      <c r="D67" s="132"/>
      <c r="E67" s="132"/>
      <c r="F67" s="132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49"/>
      <c r="AG67" s="149">
        <f>SUM(AG68:AG76)</f>
        <v>5090</v>
      </c>
      <c r="AH67" s="120"/>
      <c r="AI67" s="157">
        <f>SUM(AI68:AI76)</f>
        <v>0.09745357074478272</v>
      </c>
      <c r="AK67" s="28"/>
    </row>
    <row r="68" spans="1:35" s="28" customFormat="1" ht="36" outlineLevel="1">
      <c r="A68" s="17">
        <v>3511</v>
      </c>
      <c r="B68" s="16" t="s">
        <v>177</v>
      </c>
      <c r="C68" s="33">
        <v>120</v>
      </c>
      <c r="D68" s="30" t="s">
        <v>167</v>
      </c>
      <c r="E68" s="30"/>
      <c r="F68" s="101"/>
      <c r="G68" s="92"/>
      <c r="H68" s="1"/>
      <c r="I68" s="101"/>
      <c r="J68" s="92"/>
      <c r="K68" s="20"/>
      <c r="L68" s="101"/>
      <c r="M68" s="92"/>
      <c r="N68" s="1"/>
      <c r="O68" s="101"/>
      <c r="P68" s="92"/>
      <c r="Q68" s="20"/>
      <c r="R68" s="101"/>
      <c r="S68" s="92"/>
      <c r="T68" s="1"/>
      <c r="U68" s="101"/>
      <c r="V68" s="92"/>
      <c r="W68" s="20"/>
      <c r="X68" s="101"/>
      <c r="Y68" s="92"/>
      <c r="Z68" s="1"/>
      <c r="AA68" s="102">
        <f aca="true" t="shared" si="12" ref="AA68:AA75">F68+I68+L68+O68+R68+U68+X68</f>
        <v>0</v>
      </c>
      <c r="AB68" s="20"/>
      <c r="AC68" s="93">
        <v>0</v>
      </c>
      <c r="AD68" s="20" t="e">
        <f aca="true" t="shared" si="13" ref="AD68:AD75">((F68*G68)+(I68*J68)+(L68*M68)+(O68*P68)+(R68*S68)+(U68*V68)+(X68*Y68))/AA68*(1+AC68)</f>
        <v>#DIV/0!</v>
      </c>
      <c r="AE68" s="32"/>
      <c r="AF68" s="158">
        <v>42</v>
      </c>
      <c r="AG68" s="144">
        <f aca="true" t="shared" si="14" ref="AG68:AG75">C68*AF68</f>
        <v>5040</v>
      </c>
      <c r="AH68" s="38"/>
      <c r="AI68" s="156">
        <f aca="true" t="shared" si="15" ref="AI68:AI75">IF(AG68&gt;0,(AG68/$AG$188),"")</f>
        <v>0.09649626651349799</v>
      </c>
    </row>
    <row r="69" spans="1:37" ht="12" outlineLevel="1">
      <c r="A69" s="14">
        <v>3522</v>
      </c>
      <c r="B69" s="16" t="s">
        <v>203</v>
      </c>
      <c r="C69" s="29">
        <v>1</v>
      </c>
      <c r="D69" s="30" t="s">
        <v>167</v>
      </c>
      <c r="E69" s="30"/>
      <c r="F69" s="101"/>
      <c r="G69" s="92"/>
      <c r="H69" s="1"/>
      <c r="I69" s="101"/>
      <c r="J69" s="92"/>
      <c r="K69" s="20"/>
      <c r="L69" s="101"/>
      <c r="M69" s="92"/>
      <c r="N69" s="1"/>
      <c r="O69" s="101"/>
      <c r="P69" s="92"/>
      <c r="Q69" s="20"/>
      <c r="R69" s="101"/>
      <c r="S69" s="92"/>
      <c r="T69" s="1"/>
      <c r="U69" s="101"/>
      <c r="V69" s="92"/>
      <c r="W69" s="20"/>
      <c r="X69" s="101"/>
      <c r="Y69" s="92"/>
      <c r="Z69" s="1"/>
      <c r="AA69" s="102">
        <f t="shared" si="12"/>
        <v>0</v>
      </c>
      <c r="AB69" s="20"/>
      <c r="AC69" s="93">
        <v>0</v>
      </c>
      <c r="AD69" s="20" t="e">
        <f t="shared" si="13"/>
        <v>#DIV/0!</v>
      </c>
      <c r="AE69" s="31"/>
      <c r="AF69" s="158">
        <v>2</v>
      </c>
      <c r="AG69" s="144">
        <f t="shared" si="14"/>
        <v>2</v>
      </c>
      <c r="AH69" s="38"/>
      <c r="AI69" s="156">
        <f t="shared" si="15"/>
        <v>3.829216925138809E-05</v>
      </c>
      <c r="AK69" s="28"/>
    </row>
    <row r="70" spans="1:37" ht="12" outlineLevel="1">
      <c r="A70" s="14">
        <v>3523</v>
      </c>
      <c r="B70" s="16" t="s">
        <v>181</v>
      </c>
      <c r="C70" s="29">
        <v>2</v>
      </c>
      <c r="D70" s="30" t="s">
        <v>167</v>
      </c>
      <c r="E70" s="30"/>
      <c r="F70" s="101"/>
      <c r="G70" s="92"/>
      <c r="H70" s="1"/>
      <c r="I70" s="101"/>
      <c r="J70" s="92"/>
      <c r="K70" s="20"/>
      <c r="L70" s="101"/>
      <c r="M70" s="92"/>
      <c r="N70" s="1"/>
      <c r="O70" s="101"/>
      <c r="P70" s="92"/>
      <c r="Q70" s="20"/>
      <c r="R70" s="101"/>
      <c r="S70" s="92"/>
      <c r="T70" s="1"/>
      <c r="U70" s="101"/>
      <c r="V70" s="92"/>
      <c r="W70" s="20"/>
      <c r="X70" s="101"/>
      <c r="Y70" s="92"/>
      <c r="Z70" s="1"/>
      <c r="AA70" s="102">
        <f t="shared" si="12"/>
        <v>0</v>
      </c>
      <c r="AB70" s="20"/>
      <c r="AC70" s="93">
        <v>0</v>
      </c>
      <c r="AD70" s="20" t="e">
        <f t="shared" si="13"/>
        <v>#DIV/0!</v>
      </c>
      <c r="AE70" s="31"/>
      <c r="AF70" s="158">
        <v>4</v>
      </c>
      <c r="AG70" s="144">
        <f t="shared" si="14"/>
        <v>8</v>
      </c>
      <c r="AH70" s="38"/>
      <c r="AI70" s="156">
        <f t="shared" si="15"/>
        <v>0.00015316867700555236</v>
      </c>
      <c r="AK70" s="28"/>
    </row>
    <row r="71" spans="1:37" ht="12" outlineLevel="1">
      <c r="A71" s="14">
        <v>3524</v>
      </c>
      <c r="B71" s="16" t="s">
        <v>182</v>
      </c>
      <c r="C71" s="29">
        <v>2</v>
      </c>
      <c r="D71" s="30" t="s">
        <v>167</v>
      </c>
      <c r="E71" s="30"/>
      <c r="F71" s="101"/>
      <c r="G71" s="92"/>
      <c r="H71" s="1"/>
      <c r="I71" s="101"/>
      <c r="J71" s="92"/>
      <c r="K71" s="20"/>
      <c r="L71" s="101"/>
      <c r="M71" s="92"/>
      <c r="N71" s="1"/>
      <c r="O71" s="101"/>
      <c r="P71" s="92"/>
      <c r="Q71" s="20"/>
      <c r="R71" s="101"/>
      <c r="S71" s="92"/>
      <c r="T71" s="1"/>
      <c r="U71" s="101"/>
      <c r="V71" s="92"/>
      <c r="W71" s="20"/>
      <c r="X71" s="101"/>
      <c r="Y71" s="92"/>
      <c r="Z71" s="1"/>
      <c r="AA71" s="102">
        <f t="shared" si="12"/>
        <v>0</v>
      </c>
      <c r="AB71" s="20"/>
      <c r="AC71" s="93">
        <v>0</v>
      </c>
      <c r="AD71" s="20" t="e">
        <f t="shared" si="13"/>
        <v>#DIV/0!</v>
      </c>
      <c r="AE71" s="31"/>
      <c r="AF71" s="158">
        <v>4</v>
      </c>
      <c r="AG71" s="144">
        <f t="shared" si="14"/>
        <v>8</v>
      </c>
      <c r="AH71" s="38"/>
      <c r="AI71" s="156">
        <f t="shared" si="15"/>
        <v>0.00015316867700555236</v>
      </c>
      <c r="AK71" s="28"/>
    </row>
    <row r="72" spans="1:37" ht="12" outlineLevel="1">
      <c r="A72" s="14">
        <v>3525</v>
      </c>
      <c r="B72" s="16" t="s">
        <v>183</v>
      </c>
      <c r="C72" s="29">
        <v>2</v>
      </c>
      <c r="D72" s="30" t="s">
        <v>167</v>
      </c>
      <c r="E72" s="30"/>
      <c r="F72" s="101"/>
      <c r="G72" s="92"/>
      <c r="H72" s="1"/>
      <c r="I72" s="101"/>
      <c r="J72" s="92"/>
      <c r="K72" s="20"/>
      <c r="L72" s="101"/>
      <c r="M72" s="92"/>
      <c r="N72" s="1"/>
      <c r="O72" s="101"/>
      <c r="P72" s="92"/>
      <c r="Q72" s="20"/>
      <c r="R72" s="101"/>
      <c r="S72" s="92"/>
      <c r="T72" s="1"/>
      <c r="U72" s="101"/>
      <c r="V72" s="92"/>
      <c r="W72" s="20"/>
      <c r="X72" s="101"/>
      <c r="Y72" s="92"/>
      <c r="Z72" s="1"/>
      <c r="AA72" s="102">
        <f t="shared" si="12"/>
        <v>0</v>
      </c>
      <c r="AB72" s="20"/>
      <c r="AC72" s="93">
        <v>0</v>
      </c>
      <c r="AD72" s="20" t="e">
        <f t="shared" si="13"/>
        <v>#DIV/0!</v>
      </c>
      <c r="AE72" s="31"/>
      <c r="AF72" s="158">
        <v>4</v>
      </c>
      <c r="AG72" s="144">
        <f t="shared" si="14"/>
        <v>8</v>
      </c>
      <c r="AH72" s="38"/>
      <c r="AI72" s="156">
        <f t="shared" si="15"/>
        <v>0.00015316867700555236</v>
      </c>
      <c r="AK72" s="28"/>
    </row>
    <row r="73" spans="1:37" ht="12" outlineLevel="1">
      <c r="A73" s="14">
        <v>3526</v>
      </c>
      <c r="B73" s="16" t="s">
        <v>184</v>
      </c>
      <c r="C73" s="29">
        <v>2</v>
      </c>
      <c r="D73" s="30" t="s">
        <v>167</v>
      </c>
      <c r="E73" s="30"/>
      <c r="F73" s="101"/>
      <c r="G73" s="92"/>
      <c r="H73" s="1"/>
      <c r="I73" s="101"/>
      <c r="J73" s="92"/>
      <c r="K73" s="20"/>
      <c r="L73" s="101"/>
      <c r="M73" s="92"/>
      <c r="N73" s="1"/>
      <c r="O73" s="101"/>
      <c r="P73" s="92"/>
      <c r="Q73" s="20"/>
      <c r="R73" s="101"/>
      <c r="S73" s="92"/>
      <c r="T73" s="1"/>
      <c r="U73" s="101"/>
      <c r="V73" s="92"/>
      <c r="W73" s="20"/>
      <c r="X73" s="101"/>
      <c r="Y73" s="92"/>
      <c r="Z73" s="1"/>
      <c r="AA73" s="102">
        <f t="shared" si="12"/>
        <v>0</v>
      </c>
      <c r="AB73" s="20"/>
      <c r="AC73" s="93">
        <v>0</v>
      </c>
      <c r="AD73" s="20" t="e">
        <f t="shared" si="13"/>
        <v>#DIV/0!</v>
      </c>
      <c r="AE73" s="31"/>
      <c r="AF73" s="158">
        <v>4</v>
      </c>
      <c r="AG73" s="144">
        <f t="shared" si="14"/>
        <v>8</v>
      </c>
      <c r="AH73" s="38"/>
      <c r="AI73" s="156">
        <f t="shared" si="15"/>
        <v>0.00015316867700555236</v>
      </c>
      <c r="AK73" s="28"/>
    </row>
    <row r="74" spans="1:37" ht="12" outlineLevel="1">
      <c r="A74" s="14">
        <v>3527</v>
      </c>
      <c r="B74" s="16" t="s">
        <v>185</v>
      </c>
      <c r="C74" s="29">
        <v>2</v>
      </c>
      <c r="D74" s="30" t="s">
        <v>167</v>
      </c>
      <c r="E74" s="30"/>
      <c r="F74" s="101"/>
      <c r="G74" s="92"/>
      <c r="H74" s="1"/>
      <c r="I74" s="101"/>
      <c r="J74" s="92"/>
      <c r="K74" s="20"/>
      <c r="L74" s="101"/>
      <c r="M74" s="92"/>
      <c r="N74" s="1"/>
      <c r="O74" s="101"/>
      <c r="P74" s="92"/>
      <c r="Q74" s="20"/>
      <c r="R74" s="101"/>
      <c r="S74" s="92"/>
      <c r="T74" s="1"/>
      <c r="U74" s="101"/>
      <c r="V74" s="92"/>
      <c r="W74" s="20"/>
      <c r="X74" s="101"/>
      <c r="Y74" s="92"/>
      <c r="Z74" s="1"/>
      <c r="AA74" s="102">
        <f t="shared" si="12"/>
        <v>0</v>
      </c>
      <c r="AB74" s="20"/>
      <c r="AC74" s="93">
        <v>0</v>
      </c>
      <c r="AD74" s="20" t="e">
        <f t="shared" si="13"/>
        <v>#DIV/0!</v>
      </c>
      <c r="AE74" s="31"/>
      <c r="AF74" s="158">
        <v>4</v>
      </c>
      <c r="AG74" s="144">
        <f t="shared" si="14"/>
        <v>8</v>
      </c>
      <c r="AH74" s="38"/>
      <c r="AI74" s="156">
        <f t="shared" si="15"/>
        <v>0.00015316867700555236</v>
      </c>
      <c r="AK74" s="28"/>
    </row>
    <row r="75" spans="1:37" ht="12" outlineLevel="1">
      <c r="A75" s="14">
        <v>3528</v>
      </c>
      <c r="B75" s="16" t="s">
        <v>186</v>
      </c>
      <c r="C75" s="29">
        <v>2</v>
      </c>
      <c r="D75" s="30" t="s">
        <v>167</v>
      </c>
      <c r="E75" s="30"/>
      <c r="F75" s="101"/>
      <c r="G75" s="92"/>
      <c r="H75" s="1"/>
      <c r="I75" s="101"/>
      <c r="J75" s="92"/>
      <c r="K75" s="20"/>
      <c r="L75" s="101"/>
      <c r="M75" s="92"/>
      <c r="N75" s="1"/>
      <c r="O75" s="101"/>
      <c r="P75" s="92"/>
      <c r="Q75" s="20"/>
      <c r="R75" s="101"/>
      <c r="S75" s="92"/>
      <c r="T75" s="1"/>
      <c r="U75" s="101"/>
      <c r="V75" s="92"/>
      <c r="W75" s="20"/>
      <c r="X75" s="101"/>
      <c r="Y75" s="92"/>
      <c r="Z75" s="1"/>
      <c r="AA75" s="102">
        <f t="shared" si="12"/>
        <v>0</v>
      </c>
      <c r="AB75" s="20"/>
      <c r="AC75" s="93">
        <v>0</v>
      </c>
      <c r="AD75" s="20" t="e">
        <f t="shared" si="13"/>
        <v>#DIV/0!</v>
      </c>
      <c r="AE75" s="31"/>
      <c r="AF75" s="158">
        <v>4</v>
      </c>
      <c r="AG75" s="144">
        <f t="shared" si="14"/>
        <v>8</v>
      </c>
      <c r="AH75" s="38"/>
      <c r="AI75" s="156">
        <f t="shared" si="15"/>
        <v>0.00015316867700555236</v>
      </c>
      <c r="AK75" s="28"/>
    </row>
    <row r="76" spans="1:37" ht="12" outlineLevel="1">
      <c r="A76" s="14"/>
      <c r="B76" s="16"/>
      <c r="C76" s="29"/>
      <c r="D76" s="30"/>
      <c r="E76" s="30"/>
      <c r="F76" s="30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143"/>
      <c r="AG76" s="144"/>
      <c r="AH76" s="38"/>
      <c r="AI76" s="37"/>
      <c r="AK76" s="28"/>
    </row>
    <row r="77" spans="1:37" ht="12" outlineLevel="1">
      <c r="A77" s="137">
        <v>353</v>
      </c>
      <c r="B77" s="138" t="s">
        <v>187</v>
      </c>
      <c r="C77" s="139"/>
      <c r="D77" s="132"/>
      <c r="E77" s="132"/>
      <c r="F77" s="132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49"/>
      <c r="AG77" s="149">
        <f>SUM(AG78:AG86)</f>
        <v>1170</v>
      </c>
      <c r="AH77" s="120"/>
      <c r="AI77" s="157">
        <f>SUM(AI78:AI86)</f>
        <v>0.022400919012062034</v>
      </c>
      <c r="AK77" s="28"/>
    </row>
    <row r="78" spans="1:37" ht="27" customHeight="1" outlineLevel="1">
      <c r="A78" s="14">
        <v>3531</v>
      </c>
      <c r="B78" s="16" t="s">
        <v>178</v>
      </c>
      <c r="C78" s="29">
        <v>130</v>
      </c>
      <c r="D78" s="30" t="s">
        <v>167</v>
      </c>
      <c r="E78" s="30"/>
      <c r="F78" s="101">
        <v>1</v>
      </c>
      <c r="G78" s="92">
        <v>6.66</v>
      </c>
      <c r="H78" s="1"/>
      <c r="I78" s="101">
        <v>1</v>
      </c>
      <c r="J78" s="92">
        <v>11.99</v>
      </c>
      <c r="K78" s="20"/>
      <c r="L78" s="101">
        <v>0</v>
      </c>
      <c r="M78" s="92">
        <v>23.23</v>
      </c>
      <c r="N78" s="1"/>
      <c r="O78" s="101">
        <v>1</v>
      </c>
      <c r="P78" s="92">
        <v>10.1</v>
      </c>
      <c r="Q78" s="20"/>
      <c r="R78" s="101"/>
      <c r="S78" s="92"/>
      <c r="T78" s="1"/>
      <c r="U78" s="101"/>
      <c r="V78" s="92"/>
      <c r="W78" s="20"/>
      <c r="X78" s="101"/>
      <c r="Y78" s="92"/>
      <c r="Z78" s="1"/>
      <c r="AA78" s="102">
        <f>F78+I78+L78+O78+R78+U78+X78</f>
        <v>3</v>
      </c>
      <c r="AB78" s="20"/>
      <c r="AC78" s="93">
        <v>0</v>
      </c>
      <c r="AD78" s="20">
        <f>((F78*G78)+(I78*J78)+(L78*M78)+(O78*P78)+(R78*S78)+(U78*V78)+(X78*Y78))/AA78*(1+AC78)</f>
        <v>9.583333333333334</v>
      </c>
      <c r="AE78" s="31"/>
      <c r="AF78" s="158">
        <v>9</v>
      </c>
      <c r="AG78" s="144">
        <f aca="true" t="shared" si="16" ref="AG78:AG85">C78*AF78</f>
        <v>1170</v>
      </c>
      <c r="AH78" s="38"/>
      <c r="AI78" s="156">
        <f aca="true" t="shared" si="17" ref="AI78:AI85">IF(AG78&gt;0,(AG78/$AG$188),"")</f>
        <v>0.022400919012062034</v>
      </c>
      <c r="AK78" s="28"/>
    </row>
    <row r="79" spans="1:37" ht="12" outlineLevel="1">
      <c r="A79" s="14">
        <v>3532</v>
      </c>
      <c r="B79" s="16" t="s">
        <v>201</v>
      </c>
      <c r="C79" s="29"/>
      <c r="D79" s="30" t="s">
        <v>167</v>
      </c>
      <c r="E79" s="30"/>
      <c r="F79" s="101"/>
      <c r="G79" s="92"/>
      <c r="H79" s="1"/>
      <c r="I79" s="101"/>
      <c r="J79" s="92"/>
      <c r="K79" s="20"/>
      <c r="L79" s="101"/>
      <c r="M79" s="92"/>
      <c r="N79" s="1"/>
      <c r="O79" s="101"/>
      <c r="P79" s="92"/>
      <c r="Q79" s="20"/>
      <c r="R79" s="101"/>
      <c r="S79" s="92"/>
      <c r="T79" s="1"/>
      <c r="U79" s="101"/>
      <c r="V79" s="92"/>
      <c r="W79" s="20"/>
      <c r="X79" s="101"/>
      <c r="Y79" s="92"/>
      <c r="Z79" s="1"/>
      <c r="AA79" s="102">
        <f aca="true" t="shared" si="18" ref="AA79:AA85">F79+I79+L79+O79+R79+U79+X79</f>
        <v>0</v>
      </c>
      <c r="AB79" s="20"/>
      <c r="AC79" s="93">
        <v>0</v>
      </c>
      <c r="AD79" s="20" t="e">
        <f aca="true" t="shared" si="19" ref="AD79:AD85">((F79*G79)+(I79*J79)+(L79*M79)+(O79*P79)+(R79*S79)+(U79*V79)+(X79*Y79))/AA79*(1+AC79)</f>
        <v>#DIV/0!</v>
      </c>
      <c r="AE79" s="31"/>
      <c r="AF79" s="158"/>
      <c r="AG79" s="144">
        <f t="shared" si="16"/>
        <v>0</v>
      </c>
      <c r="AH79" s="38"/>
      <c r="AI79" s="156">
        <f t="shared" si="17"/>
      </c>
      <c r="AK79" s="28"/>
    </row>
    <row r="80" spans="1:37" ht="12" outlineLevel="1">
      <c r="A80" s="14">
        <v>3533</v>
      </c>
      <c r="B80" s="16" t="s">
        <v>188</v>
      </c>
      <c r="C80" s="29"/>
      <c r="D80" s="30" t="s">
        <v>167</v>
      </c>
      <c r="E80" s="30"/>
      <c r="F80" s="101"/>
      <c r="G80" s="92"/>
      <c r="H80" s="1"/>
      <c r="I80" s="101"/>
      <c r="J80" s="92"/>
      <c r="K80" s="20"/>
      <c r="L80" s="101"/>
      <c r="M80" s="92"/>
      <c r="N80" s="1"/>
      <c r="O80" s="101"/>
      <c r="P80" s="92"/>
      <c r="Q80" s="20"/>
      <c r="R80" s="101"/>
      <c r="S80" s="92"/>
      <c r="T80" s="1"/>
      <c r="U80" s="101"/>
      <c r="V80" s="92"/>
      <c r="W80" s="20"/>
      <c r="X80" s="101"/>
      <c r="Y80" s="92"/>
      <c r="Z80" s="1"/>
      <c r="AA80" s="102">
        <f t="shared" si="18"/>
        <v>0</v>
      </c>
      <c r="AB80" s="20"/>
      <c r="AC80" s="93">
        <v>0</v>
      </c>
      <c r="AD80" s="20" t="e">
        <f t="shared" si="19"/>
        <v>#DIV/0!</v>
      </c>
      <c r="AE80" s="31"/>
      <c r="AF80" s="158"/>
      <c r="AG80" s="144">
        <f t="shared" si="16"/>
        <v>0</v>
      </c>
      <c r="AH80" s="38"/>
      <c r="AI80" s="156">
        <f t="shared" si="17"/>
      </c>
      <c r="AK80" s="28"/>
    </row>
    <row r="81" spans="1:37" ht="12" outlineLevel="1">
      <c r="A81" s="14">
        <v>3534</v>
      </c>
      <c r="B81" s="16" t="s">
        <v>189</v>
      </c>
      <c r="C81" s="29"/>
      <c r="D81" s="30" t="s">
        <v>167</v>
      </c>
      <c r="E81" s="30"/>
      <c r="F81" s="101"/>
      <c r="G81" s="92"/>
      <c r="H81" s="1"/>
      <c r="I81" s="101"/>
      <c r="J81" s="92"/>
      <c r="K81" s="20"/>
      <c r="L81" s="101"/>
      <c r="M81" s="92"/>
      <c r="N81" s="1"/>
      <c r="O81" s="101"/>
      <c r="P81" s="92"/>
      <c r="Q81" s="20"/>
      <c r="R81" s="101"/>
      <c r="S81" s="92"/>
      <c r="T81" s="1"/>
      <c r="U81" s="101"/>
      <c r="V81" s="92"/>
      <c r="W81" s="20"/>
      <c r="X81" s="101"/>
      <c r="Y81" s="92"/>
      <c r="Z81" s="1"/>
      <c r="AA81" s="102">
        <f t="shared" si="18"/>
        <v>0</v>
      </c>
      <c r="AB81" s="20"/>
      <c r="AC81" s="93">
        <v>0</v>
      </c>
      <c r="AD81" s="20" t="e">
        <f t="shared" si="19"/>
        <v>#DIV/0!</v>
      </c>
      <c r="AE81" s="31"/>
      <c r="AF81" s="158"/>
      <c r="AG81" s="144">
        <f t="shared" si="16"/>
        <v>0</v>
      </c>
      <c r="AH81" s="38"/>
      <c r="AI81" s="156">
        <f t="shared" si="17"/>
      </c>
      <c r="AK81" s="28"/>
    </row>
    <row r="82" spans="1:37" ht="12" outlineLevel="1">
      <c r="A82" s="14">
        <v>3535</v>
      </c>
      <c r="B82" s="16" t="s">
        <v>190</v>
      </c>
      <c r="C82" s="29"/>
      <c r="D82" s="30" t="s">
        <v>167</v>
      </c>
      <c r="E82" s="30"/>
      <c r="F82" s="101"/>
      <c r="G82" s="92"/>
      <c r="H82" s="1"/>
      <c r="I82" s="101"/>
      <c r="J82" s="92"/>
      <c r="K82" s="20"/>
      <c r="L82" s="101"/>
      <c r="M82" s="92"/>
      <c r="N82" s="1"/>
      <c r="O82" s="101"/>
      <c r="P82" s="92"/>
      <c r="Q82" s="20"/>
      <c r="R82" s="101"/>
      <c r="S82" s="92"/>
      <c r="T82" s="1"/>
      <c r="U82" s="101"/>
      <c r="V82" s="92"/>
      <c r="W82" s="20"/>
      <c r="X82" s="101"/>
      <c r="Y82" s="92"/>
      <c r="Z82" s="1"/>
      <c r="AA82" s="102">
        <f t="shared" si="18"/>
        <v>0</v>
      </c>
      <c r="AB82" s="20"/>
      <c r="AC82" s="93">
        <v>0</v>
      </c>
      <c r="AD82" s="20" t="e">
        <f t="shared" si="19"/>
        <v>#DIV/0!</v>
      </c>
      <c r="AE82" s="31"/>
      <c r="AF82" s="158"/>
      <c r="AG82" s="144">
        <f t="shared" si="16"/>
        <v>0</v>
      </c>
      <c r="AH82" s="38"/>
      <c r="AI82" s="156">
        <f t="shared" si="17"/>
      </c>
      <c r="AK82" s="28"/>
    </row>
    <row r="83" spans="1:37" ht="12" outlineLevel="1">
      <c r="A83" s="14">
        <v>3536</v>
      </c>
      <c r="B83" s="16" t="s">
        <v>219</v>
      </c>
      <c r="C83" s="29"/>
      <c r="D83" s="30" t="s">
        <v>167</v>
      </c>
      <c r="E83" s="30"/>
      <c r="F83" s="101"/>
      <c r="G83" s="92"/>
      <c r="H83" s="1"/>
      <c r="I83" s="101"/>
      <c r="J83" s="92"/>
      <c r="K83" s="20"/>
      <c r="L83" s="101"/>
      <c r="M83" s="92"/>
      <c r="N83" s="1"/>
      <c r="O83" s="101"/>
      <c r="P83" s="92"/>
      <c r="Q83" s="20"/>
      <c r="R83" s="101"/>
      <c r="S83" s="92"/>
      <c r="T83" s="1"/>
      <c r="U83" s="101"/>
      <c r="V83" s="92"/>
      <c r="W83" s="20"/>
      <c r="X83" s="101"/>
      <c r="Y83" s="92"/>
      <c r="Z83" s="1"/>
      <c r="AA83" s="102">
        <f t="shared" si="18"/>
        <v>0</v>
      </c>
      <c r="AB83" s="20"/>
      <c r="AC83" s="93">
        <v>0</v>
      </c>
      <c r="AD83" s="20" t="e">
        <f t="shared" si="19"/>
        <v>#DIV/0!</v>
      </c>
      <c r="AE83" s="31"/>
      <c r="AF83" s="158"/>
      <c r="AG83" s="144">
        <f t="shared" si="16"/>
        <v>0</v>
      </c>
      <c r="AH83" s="38"/>
      <c r="AI83" s="156">
        <f t="shared" si="17"/>
      </c>
      <c r="AK83" s="28"/>
    </row>
    <row r="84" spans="1:37" ht="12" outlineLevel="1">
      <c r="A84" s="14">
        <v>3537</v>
      </c>
      <c r="B84" s="16" t="s">
        <v>202</v>
      </c>
      <c r="C84" s="29"/>
      <c r="D84" s="30" t="s">
        <v>167</v>
      </c>
      <c r="E84" s="30"/>
      <c r="F84" s="101"/>
      <c r="G84" s="92"/>
      <c r="H84" s="1"/>
      <c r="I84" s="101"/>
      <c r="J84" s="92"/>
      <c r="K84" s="20"/>
      <c r="L84" s="101"/>
      <c r="M84" s="92"/>
      <c r="N84" s="1"/>
      <c r="O84" s="101"/>
      <c r="P84" s="92"/>
      <c r="Q84" s="20"/>
      <c r="R84" s="101"/>
      <c r="S84" s="92"/>
      <c r="T84" s="1"/>
      <c r="U84" s="101"/>
      <c r="V84" s="92"/>
      <c r="W84" s="20"/>
      <c r="X84" s="101"/>
      <c r="Y84" s="92"/>
      <c r="Z84" s="1"/>
      <c r="AA84" s="102">
        <f t="shared" si="18"/>
        <v>0</v>
      </c>
      <c r="AB84" s="20"/>
      <c r="AC84" s="93">
        <v>0</v>
      </c>
      <c r="AD84" s="20" t="e">
        <f t="shared" si="19"/>
        <v>#DIV/0!</v>
      </c>
      <c r="AE84" s="31"/>
      <c r="AF84" s="158"/>
      <c r="AG84" s="144">
        <f t="shared" si="16"/>
        <v>0</v>
      </c>
      <c r="AH84" s="38"/>
      <c r="AI84" s="156">
        <f t="shared" si="17"/>
      </c>
      <c r="AK84" s="28"/>
    </row>
    <row r="85" spans="1:37" ht="12" outlineLevel="1">
      <c r="A85" s="14">
        <v>3538</v>
      </c>
      <c r="B85" s="16" t="s">
        <v>191</v>
      </c>
      <c r="C85" s="29"/>
      <c r="D85" s="30" t="s">
        <v>167</v>
      </c>
      <c r="E85" s="30"/>
      <c r="F85" s="101"/>
      <c r="G85" s="92"/>
      <c r="H85" s="1"/>
      <c r="I85" s="101"/>
      <c r="J85" s="92"/>
      <c r="K85" s="20"/>
      <c r="L85" s="101"/>
      <c r="M85" s="92"/>
      <c r="N85" s="1"/>
      <c r="O85" s="101"/>
      <c r="P85" s="92"/>
      <c r="Q85" s="20"/>
      <c r="R85" s="101"/>
      <c r="S85" s="92"/>
      <c r="T85" s="1"/>
      <c r="U85" s="101"/>
      <c r="V85" s="92"/>
      <c r="W85" s="20"/>
      <c r="X85" s="101"/>
      <c r="Y85" s="92"/>
      <c r="Z85" s="1"/>
      <c r="AA85" s="102">
        <f t="shared" si="18"/>
        <v>0</v>
      </c>
      <c r="AB85" s="20"/>
      <c r="AC85" s="93">
        <v>0</v>
      </c>
      <c r="AD85" s="20" t="e">
        <f t="shared" si="19"/>
        <v>#DIV/0!</v>
      </c>
      <c r="AE85" s="31"/>
      <c r="AF85" s="158"/>
      <c r="AG85" s="144">
        <f t="shared" si="16"/>
        <v>0</v>
      </c>
      <c r="AH85" s="38"/>
      <c r="AI85" s="156">
        <f t="shared" si="17"/>
      </c>
      <c r="AK85" s="28"/>
    </row>
    <row r="86" spans="1:37" ht="12" outlineLevel="1">
      <c r="A86" s="14"/>
      <c r="B86" s="16"/>
      <c r="C86" s="29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143"/>
      <c r="AG86" s="144"/>
      <c r="AH86" s="38"/>
      <c r="AI86" s="37">
        <f>IF(AG86&gt;0,(AG86*100/$AG$188),"")</f>
      </c>
      <c r="AK86" s="28"/>
    </row>
    <row r="87" spans="1:37" ht="18" customHeight="1">
      <c r="A87" s="134">
        <v>360</v>
      </c>
      <c r="B87" s="135" t="s">
        <v>48</v>
      </c>
      <c r="C87" s="123">
        <f>Ebene2!C27</f>
        <v>65</v>
      </c>
      <c r="D87" s="132" t="s">
        <v>167</v>
      </c>
      <c r="E87" s="132"/>
      <c r="F87" s="132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48">
        <f>Ebene2!AF27</f>
        <v>213</v>
      </c>
      <c r="AG87" s="146">
        <f>C87*AF87</f>
        <v>13845</v>
      </c>
      <c r="AH87" s="130"/>
      <c r="AI87" s="129">
        <f>IF(AG87&gt;0,(AG87/$AG$188),"")</f>
        <v>0.26507754164273406</v>
      </c>
      <c r="AK87" s="28"/>
    </row>
    <row r="88" spans="1:35" s="28" customFormat="1" ht="48" hidden="1" outlineLevel="1">
      <c r="A88" s="17">
        <v>361</v>
      </c>
      <c r="B88" s="16" t="s">
        <v>51</v>
      </c>
      <c r="C88" s="33"/>
      <c r="D88" s="30" t="s">
        <v>167</v>
      </c>
      <c r="E88" s="30"/>
      <c r="F88" s="30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>
        <f>SUM(G88:Y88)/5</f>
        <v>0</v>
      </c>
      <c r="AE88" s="32"/>
      <c r="AF88" s="143"/>
      <c r="AG88" s="146">
        <f>C88*AF88</f>
        <v>0</v>
      </c>
      <c r="AH88" s="130"/>
      <c r="AI88" s="37">
        <f>IF(AG88&gt;0,(AG88*100/$AG$188),"")</f>
      </c>
    </row>
    <row r="89" spans="1:35" s="28" customFormat="1" ht="24" hidden="1" outlineLevel="1">
      <c r="A89" s="17">
        <v>362</v>
      </c>
      <c r="B89" s="16" t="s">
        <v>95</v>
      </c>
      <c r="C89" s="33"/>
      <c r="D89" s="30" t="s">
        <v>167</v>
      </c>
      <c r="E89" s="30"/>
      <c r="F89" s="30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>
        <f>SUM(G89:Y89)/5</f>
        <v>0</v>
      </c>
      <c r="AE89" s="32"/>
      <c r="AF89" s="143"/>
      <c r="AG89" s="146">
        <f>C89*AF89</f>
        <v>0</v>
      </c>
      <c r="AH89" s="130"/>
      <c r="AI89" s="37">
        <f>IF(AG89&gt;0,(AG89*100/$AG$188),"")</f>
      </c>
    </row>
    <row r="90" spans="1:37" ht="18" customHeight="1" hidden="1" outlineLevel="1">
      <c r="A90" s="14">
        <v>363</v>
      </c>
      <c r="B90" s="15" t="s">
        <v>222</v>
      </c>
      <c r="C90" s="29"/>
      <c r="D90" s="30" t="s">
        <v>167</v>
      </c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>
        <f>SUM(G90:Y90)/5</f>
        <v>0</v>
      </c>
      <c r="AE90" s="31"/>
      <c r="AF90" s="147"/>
      <c r="AG90" s="146">
        <f>C90*AF90</f>
        <v>0</v>
      </c>
      <c r="AH90" s="130"/>
      <c r="AI90" s="37">
        <f>IF(AG90&gt;0,(AG90*100/$AG$188),"")</f>
      </c>
      <c r="AK90" s="28"/>
    </row>
    <row r="91" spans="1:37" ht="18" customHeight="1" hidden="1" outlineLevel="1">
      <c r="A91" s="14">
        <v>364</v>
      </c>
      <c r="B91" s="15" t="s">
        <v>223</v>
      </c>
      <c r="C91" s="29"/>
      <c r="D91" s="30" t="s">
        <v>167</v>
      </c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>
        <f>SUM(G91:Y91)/5</f>
        <v>0</v>
      </c>
      <c r="AE91" s="31"/>
      <c r="AF91" s="143"/>
      <c r="AG91" s="146">
        <f>C91*AF91</f>
        <v>0</v>
      </c>
      <c r="AH91" s="130"/>
      <c r="AI91" s="37">
        <f>IF(AG91&gt;0,(AG91*100/$AG$188),"")</f>
      </c>
      <c r="AK91" s="28"/>
    </row>
    <row r="92" spans="1:37" ht="12" collapsed="1">
      <c r="A92" s="14"/>
      <c r="B92" s="16"/>
      <c r="C92" s="29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143"/>
      <c r="AG92" s="146"/>
      <c r="AH92" s="130"/>
      <c r="AI92" s="37">
        <f>IF(AG92&gt;0,(AG92*100/$AG$188),"")</f>
      </c>
      <c r="AK92" s="28"/>
    </row>
    <row r="93" spans="1:37" ht="18" customHeight="1">
      <c r="A93" s="134">
        <v>370</v>
      </c>
      <c r="B93" s="135" t="s">
        <v>49</v>
      </c>
      <c r="C93" s="123">
        <f>Ebene2!C28</f>
        <v>75</v>
      </c>
      <c r="D93" s="132" t="s">
        <v>231</v>
      </c>
      <c r="E93" s="132"/>
      <c r="F93" s="132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48">
        <f>Ebene2!AF28</f>
        <v>8</v>
      </c>
      <c r="AG93" s="146">
        <f>C93*AF93</f>
        <v>600</v>
      </c>
      <c r="AH93" s="130"/>
      <c r="AI93" s="129">
        <f>IF(AG93&gt;0,(AG93/$AG$188),"")</f>
        <v>0.011487650775416428</v>
      </c>
      <c r="AK93" s="28"/>
    </row>
    <row r="94" spans="1:37" ht="18" customHeight="1" hidden="1" outlineLevel="1">
      <c r="A94" s="14">
        <v>371</v>
      </c>
      <c r="B94" s="15" t="s">
        <v>224</v>
      </c>
      <c r="C94" s="29"/>
      <c r="D94" s="30" t="s">
        <v>231</v>
      </c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>
        <f>SUM(G94:Y94)/2</f>
        <v>0</v>
      </c>
      <c r="AE94" s="31"/>
      <c r="AF94" s="143"/>
      <c r="AG94" s="146">
        <f>C94*AF94</f>
        <v>0</v>
      </c>
      <c r="AH94" s="130"/>
      <c r="AI94" s="37">
        <f>IF(AG94&gt;0,(AG94*100/$AG$188),"")</f>
      </c>
      <c r="AK94" s="28"/>
    </row>
    <row r="95" spans="1:37" ht="18" customHeight="1" hidden="1" outlineLevel="1">
      <c r="A95" s="14">
        <v>372</v>
      </c>
      <c r="B95" s="15" t="s">
        <v>225</v>
      </c>
      <c r="C95" s="29"/>
      <c r="D95" s="30" t="s">
        <v>231</v>
      </c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>
        <f>SUM(G95:Y95)</f>
        <v>0</v>
      </c>
      <c r="AE95" s="31"/>
      <c r="AF95" s="143"/>
      <c r="AG95" s="146">
        <f>C95*AF95</f>
        <v>0</v>
      </c>
      <c r="AH95" s="130"/>
      <c r="AI95" s="37">
        <f>IF(AG95&gt;0,(AG95*100/$AG$188),"")</f>
      </c>
      <c r="AK95" s="28"/>
    </row>
    <row r="96" spans="1:37" ht="18" customHeight="1" hidden="1" outlineLevel="1">
      <c r="A96" s="14">
        <v>379</v>
      </c>
      <c r="B96" s="15" t="s">
        <v>226</v>
      </c>
      <c r="C96" s="29"/>
      <c r="D96" s="30" t="s">
        <v>231</v>
      </c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>
        <f>SUM(G96:Y96)/5</f>
        <v>0</v>
      </c>
      <c r="AE96" s="31"/>
      <c r="AF96" s="143"/>
      <c r="AG96" s="146">
        <f>C96*AF96</f>
        <v>0</v>
      </c>
      <c r="AH96" s="130"/>
      <c r="AI96" s="37">
        <f>IF(AG96&gt;0,(AG96*100/$AG$188),"")</f>
      </c>
      <c r="AK96" s="28"/>
    </row>
    <row r="97" spans="1:37" ht="12" collapsed="1">
      <c r="A97" s="14"/>
      <c r="B97" s="16"/>
      <c r="C97" s="29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143"/>
      <c r="AG97" s="146"/>
      <c r="AH97" s="130"/>
      <c r="AI97" s="37">
        <f>IF(AG97&gt;0,(AG97*100/$AG$188),"")</f>
      </c>
      <c r="AK97" s="28"/>
    </row>
    <row r="98" spans="1:37" ht="18" customHeight="1">
      <c r="A98" s="134">
        <v>390</v>
      </c>
      <c r="B98" s="135" t="s">
        <v>204</v>
      </c>
      <c r="C98" s="123">
        <f>Ebene2!C29</f>
        <v>75</v>
      </c>
      <c r="D98" s="132" t="s">
        <v>231</v>
      </c>
      <c r="E98" s="132"/>
      <c r="F98" s="132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48">
        <f>Ebene2!AF29</f>
        <v>21</v>
      </c>
      <c r="AG98" s="146">
        <f aca="true" t="shared" si="20" ref="AG98:AG107">C98*AF98</f>
        <v>1575</v>
      </c>
      <c r="AH98" s="130"/>
      <c r="AI98" s="129">
        <f>IF(AG98&gt;0,(AG98/$AG$188),"")</f>
        <v>0.03015508328546812</v>
      </c>
      <c r="AK98" s="28"/>
    </row>
    <row r="99" spans="1:37" ht="18" customHeight="1" hidden="1" outlineLevel="1">
      <c r="A99" s="14">
        <v>391</v>
      </c>
      <c r="B99" s="15" t="s">
        <v>227</v>
      </c>
      <c r="C99" s="29"/>
      <c r="D99" s="30" t="s">
        <v>231</v>
      </c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>
        <f>SUM(G99:Y99)/5</f>
        <v>0</v>
      </c>
      <c r="AE99" s="31"/>
      <c r="AF99" s="143"/>
      <c r="AG99" s="144">
        <f t="shared" si="20"/>
        <v>0</v>
      </c>
      <c r="AH99" s="38"/>
      <c r="AI99" s="37">
        <f aca="true" t="shared" si="21" ref="AI99:AI108">IF(AG99&gt;0,(AG99*100/$AG$188),"")</f>
      </c>
      <c r="AK99" s="28"/>
    </row>
    <row r="100" spans="1:37" ht="18" customHeight="1" hidden="1" outlineLevel="1">
      <c r="A100" s="14">
        <v>392</v>
      </c>
      <c r="B100" s="15" t="s">
        <v>93</v>
      </c>
      <c r="C100" s="29"/>
      <c r="D100" s="30" t="s">
        <v>231</v>
      </c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>
        <f>SUM(G100:Y100)</f>
        <v>0</v>
      </c>
      <c r="AE100" s="31"/>
      <c r="AF100" s="143"/>
      <c r="AG100" s="144">
        <f t="shared" si="20"/>
        <v>0</v>
      </c>
      <c r="AH100" s="38"/>
      <c r="AI100" s="37">
        <f t="shared" si="21"/>
      </c>
      <c r="AK100" s="28"/>
    </row>
    <row r="101" spans="1:37" ht="18" customHeight="1" hidden="1" outlineLevel="1">
      <c r="A101" s="14">
        <v>393</v>
      </c>
      <c r="B101" s="15" t="s">
        <v>94</v>
      </c>
      <c r="C101" s="29"/>
      <c r="D101" s="30" t="s">
        <v>231</v>
      </c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>
        <f>SUM(G101:Y101)/5</f>
        <v>0</v>
      </c>
      <c r="AE101" s="31"/>
      <c r="AF101" s="143"/>
      <c r="AG101" s="144">
        <f t="shared" si="20"/>
        <v>0</v>
      </c>
      <c r="AH101" s="38"/>
      <c r="AI101" s="37">
        <f t="shared" si="21"/>
      </c>
      <c r="AK101" s="28"/>
    </row>
    <row r="102" spans="1:37" ht="18" customHeight="1" hidden="1" outlineLevel="1">
      <c r="A102" s="14">
        <v>394</v>
      </c>
      <c r="B102" s="15" t="s">
        <v>228</v>
      </c>
      <c r="C102" s="29"/>
      <c r="D102" s="30" t="s">
        <v>231</v>
      </c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>
        <f>SUM(G102:Y102)/5</f>
        <v>0</v>
      </c>
      <c r="AE102" s="31"/>
      <c r="AF102" s="143"/>
      <c r="AG102" s="144">
        <f t="shared" si="20"/>
        <v>0</v>
      </c>
      <c r="AH102" s="38"/>
      <c r="AI102" s="37">
        <f t="shared" si="21"/>
      </c>
      <c r="AK102" s="28"/>
    </row>
    <row r="103" spans="1:37" ht="18" customHeight="1" hidden="1" outlineLevel="1">
      <c r="A103" s="14">
        <v>395</v>
      </c>
      <c r="B103" s="15" t="s">
        <v>229</v>
      </c>
      <c r="C103" s="29"/>
      <c r="D103" s="30" t="s">
        <v>231</v>
      </c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>
        <f>SUM(G103:Y103)/5</f>
        <v>0</v>
      </c>
      <c r="AE103" s="31"/>
      <c r="AF103" s="143"/>
      <c r="AG103" s="144">
        <f t="shared" si="20"/>
        <v>0</v>
      </c>
      <c r="AH103" s="38"/>
      <c r="AI103" s="37">
        <f t="shared" si="21"/>
      </c>
      <c r="AK103" s="28"/>
    </row>
    <row r="104" spans="1:37" ht="18" customHeight="1" hidden="1" outlineLevel="1">
      <c r="A104" s="14">
        <v>396</v>
      </c>
      <c r="B104" s="15" t="s">
        <v>118</v>
      </c>
      <c r="C104" s="29"/>
      <c r="D104" s="30" t="s">
        <v>231</v>
      </c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>
        <f>SUM(G104:Y104)/5</f>
        <v>0</v>
      </c>
      <c r="AE104" s="31"/>
      <c r="AF104" s="143"/>
      <c r="AG104" s="144">
        <f t="shared" si="20"/>
        <v>0</v>
      </c>
      <c r="AH104" s="38"/>
      <c r="AI104" s="37">
        <f t="shared" si="21"/>
      </c>
      <c r="AK104" s="28"/>
    </row>
    <row r="105" spans="1:37" ht="18" customHeight="1" hidden="1" outlineLevel="1">
      <c r="A105" s="14">
        <v>397</v>
      </c>
      <c r="B105" s="15" t="s">
        <v>119</v>
      </c>
      <c r="C105" s="29"/>
      <c r="D105" s="30" t="s">
        <v>231</v>
      </c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>
        <f>SUM(G105:Y105)/5</f>
        <v>0</v>
      </c>
      <c r="AE105" s="31"/>
      <c r="AF105" s="143"/>
      <c r="AG105" s="144">
        <f t="shared" si="20"/>
        <v>0</v>
      </c>
      <c r="AH105" s="38"/>
      <c r="AI105" s="37">
        <f t="shared" si="21"/>
      </c>
      <c r="AK105" s="28"/>
    </row>
    <row r="106" spans="1:37" ht="18" customHeight="1" hidden="1" outlineLevel="1">
      <c r="A106" s="14">
        <v>398</v>
      </c>
      <c r="B106" s="15" t="s">
        <v>120</v>
      </c>
      <c r="C106" s="29"/>
      <c r="D106" s="30" t="s">
        <v>231</v>
      </c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>
        <f>SUM(G106:Y106)</f>
        <v>0</v>
      </c>
      <c r="AE106" s="31"/>
      <c r="AF106" s="143"/>
      <c r="AG106" s="144">
        <f t="shared" si="20"/>
        <v>0</v>
      </c>
      <c r="AH106" s="38"/>
      <c r="AI106" s="37">
        <f t="shared" si="21"/>
      </c>
      <c r="AK106" s="28"/>
    </row>
    <row r="107" spans="1:37" ht="18" customHeight="1" hidden="1" outlineLevel="1">
      <c r="A107" s="14">
        <v>399</v>
      </c>
      <c r="B107" s="15" t="s">
        <v>121</v>
      </c>
      <c r="C107" s="29"/>
      <c r="D107" s="30" t="s">
        <v>231</v>
      </c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>
        <f>SUM(G107:Y107)/5</f>
        <v>0</v>
      </c>
      <c r="AE107" s="31"/>
      <c r="AF107" s="143"/>
      <c r="AG107" s="144">
        <f t="shared" si="20"/>
        <v>0</v>
      </c>
      <c r="AH107" s="38"/>
      <c r="AI107" s="37">
        <f t="shared" si="21"/>
      </c>
      <c r="AK107" s="28"/>
    </row>
    <row r="108" spans="1:37" ht="12.75" collapsed="1" thickBot="1">
      <c r="A108" s="14"/>
      <c r="B108" s="16"/>
      <c r="C108" s="29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143"/>
      <c r="AG108" s="144"/>
      <c r="AH108" s="38"/>
      <c r="AI108" s="37">
        <f t="shared" si="21"/>
      </c>
      <c r="AK108" s="28"/>
    </row>
    <row r="109" spans="1:37" ht="18" customHeight="1" thickBot="1">
      <c r="A109" s="10">
        <v>300</v>
      </c>
      <c r="B109" s="11" t="s">
        <v>205</v>
      </c>
      <c r="C109" s="34">
        <f>Ebene2!C30</f>
        <v>75</v>
      </c>
      <c r="D109" s="18" t="s">
        <v>231</v>
      </c>
      <c r="E109" s="18"/>
      <c r="F109" s="18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150"/>
      <c r="AG109" s="151">
        <f>AG98+AG93+AG87+AG56+AG50+AG39+AG29+AG23</f>
        <v>48105</v>
      </c>
      <c r="AH109" s="39"/>
      <c r="AI109" s="45"/>
      <c r="AK109" s="28"/>
    </row>
    <row r="110" spans="1:37" ht="18" customHeight="1">
      <c r="A110" s="8"/>
      <c r="B110" s="9"/>
      <c r="C110" s="29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143"/>
      <c r="AG110" s="146"/>
      <c r="AH110" s="130"/>
      <c r="AI110" s="37"/>
      <c r="AK110" s="28"/>
    </row>
    <row r="111" spans="1:37" ht="18" customHeight="1">
      <c r="A111" s="134">
        <v>410</v>
      </c>
      <c r="B111" s="135" t="s">
        <v>206</v>
      </c>
      <c r="C111" s="123">
        <f>Ebene2!C31</f>
        <v>75</v>
      </c>
      <c r="D111" s="132" t="s">
        <v>231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48">
        <f>Ebene2!AF31</f>
        <v>21</v>
      </c>
      <c r="AG111" s="146">
        <f aca="true" t="shared" si="22" ref="AG111:AG116">C111*AF111</f>
        <v>1575</v>
      </c>
      <c r="AH111" s="130"/>
      <c r="AI111" s="157">
        <f>IF(AG111&gt;0,(AG111/$AG$188),"")</f>
        <v>0.03015508328546812</v>
      </c>
      <c r="AK111" s="28"/>
    </row>
    <row r="112" spans="1:37" ht="18" customHeight="1" hidden="1" outlineLevel="1">
      <c r="A112" s="14">
        <v>411</v>
      </c>
      <c r="B112" s="15" t="s">
        <v>122</v>
      </c>
      <c r="C112" s="29"/>
      <c r="D112" s="30" t="s">
        <v>231</v>
      </c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>
        <f>SUM(G112:Y112)</f>
        <v>0</v>
      </c>
      <c r="AE112" s="31"/>
      <c r="AF112" s="143">
        <v>5.2</v>
      </c>
      <c r="AG112" s="146">
        <f t="shared" si="22"/>
        <v>0</v>
      </c>
      <c r="AH112" s="130"/>
      <c r="AI112" s="37">
        <f>IF(AG112&gt;0,(AG112*100/$AG$188),"")</f>
      </c>
      <c r="AK112" s="28"/>
    </row>
    <row r="113" spans="1:37" ht="18" customHeight="1" hidden="1" outlineLevel="1">
      <c r="A113" s="14">
        <v>412</v>
      </c>
      <c r="B113" s="15" t="s">
        <v>123</v>
      </c>
      <c r="C113" s="29"/>
      <c r="D113" s="30" t="s">
        <v>231</v>
      </c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>
        <f>SUM(G113:Y113)</f>
        <v>0</v>
      </c>
      <c r="AE113" s="31"/>
      <c r="AF113" s="143">
        <v>9.7</v>
      </c>
      <c r="AG113" s="146">
        <f t="shared" si="22"/>
        <v>0</v>
      </c>
      <c r="AH113" s="130"/>
      <c r="AI113" s="37">
        <f>IF(AG113&gt;0,(AG113*100/$AG$188),"")</f>
      </c>
      <c r="AK113" s="28"/>
    </row>
    <row r="114" spans="1:37" ht="18" customHeight="1" hidden="1" outlineLevel="1">
      <c r="A114" s="14">
        <v>413</v>
      </c>
      <c r="B114" s="15" t="s">
        <v>124</v>
      </c>
      <c r="C114" s="29"/>
      <c r="D114" s="30" t="s">
        <v>231</v>
      </c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>
        <f>SUM(G114:Y114)/5</f>
        <v>0</v>
      </c>
      <c r="AE114" s="31"/>
      <c r="AF114" s="143"/>
      <c r="AG114" s="146">
        <f t="shared" si="22"/>
        <v>0</v>
      </c>
      <c r="AH114" s="130"/>
      <c r="AI114" s="37">
        <f>IF(AG114&gt;0,(AG114*100/$AG$188),"")</f>
      </c>
      <c r="AK114" s="28"/>
    </row>
    <row r="115" spans="1:37" ht="18" customHeight="1" hidden="1" outlineLevel="1">
      <c r="A115" s="14">
        <v>414</v>
      </c>
      <c r="B115" s="15" t="s">
        <v>125</v>
      </c>
      <c r="C115" s="29"/>
      <c r="D115" s="30" t="s">
        <v>231</v>
      </c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>
        <f>SUM(G115:Y115)/5</f>
        <v>0</v>
      </c>
      <c r="AE115" s="31"/>
      <c r="AF115" s="143"/>
      <c r="AG115" s="146">
        <f t="shared" si="22"/>
        <v>0</v>
      </c>
      <c r="AH115" s="130"/>
      <c r="AI115" s="37">
        <f>IF(AG115&gt;0,(AG115*100/$AG$188),"")</f>
      </c>
      <c r="AK115" s="28"/>
    </row>
    <row r="116" spans="1:37" ht="18" customHeight="1" hidden="1" outlineLevel="1">
      <c r="A116" s="14">
        <v>419</v>
      </c>
      <c r="B116" s="15" t="s">
        <v>126</v>
      </c>
      <c r="C116" s="29"/>
      <c r="D116" s="30" t="s">
        <v>231</v>
      </c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>
        <f>SUM(G116:Y116)/5</f>
        <v>0</v>
      </c>
      <c r="AE116" s="31"/>
      <c r="AF116" s="143"/>
      <c r="AG116" s="146">
        <f t="shared" si="22"/>
        <v>0</v>
      </c>
      <c r="AH116" s="130"/>
      <c r="AI116" s="37">
        <f>IF(AG116&gt;0,(AG116*100/$AG$188),"")</f>
      </c>
      <c r="AK116" s="28"/>
    </row>
    <row r="117" spans="1:37" ht="12" collapsed="1">
      <c r="A117" s="14"/>
      <c r="B117" s="16"/>
      <c r="C117" s="29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143"/>
      <c r="AG117" s="146"/>
      <c r="AH117" s="130"/>
      <c r="AI117" s="37"/>
      <c r="AK117" s="28"/>
    </row>
    <row r="118" spans="1:37" ht="18" customHeight="1">
      <c r="A118" s="134">
        <v>420</v>
      </c>
      <c r="B118" s="135" t="s">
        <v>207</v>
      </c>
      <c r="C118" s="123">
        <f>Ebene2!C32</f>
        <v>75</v>
      </c>
      <c r="D118" s="132" t="s">
        <v>231</v>
      </c>
      <c r="E118" s="132"/>
      <c r="F118" s="132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48">
        <f>Ebene2!AF32</f>
        <v>19</v>
      </c>
      <c r="AG118" s="146">
        <f>C118*AF118</f>
        <v>1425</v>
      </c>
      <c r="AH118" s="130"/>
      <c r="AI118" s="157">
        <f>IF(AG118&gt;0,(AG118/$AG$188),"")</f>
        <v>0.027283170591614014</v>
      </c>
      <c r="AK118" s="28"/>
    </row>
    <row r="119" spans="1:37" ht="18" customHeight="1" hidden="1" outlineLevel="1">
      <c r="A119" s="14">
        <v>421</v>
      </c>
      <c r="B119" s="15" t="s">
        <v>127</v>
      </c>
      <c r="C119" s="29">
        <v>832.86</v>
      </c>
      <c r="D119" s="30" t="s">
        <v>231</v>
      </c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>
        <f>SUM(G119:Y119)</f>
        <v>0</v>
      </c>
      <c r="AE119" s="31"/>
      <c r="AF119" s="143">
        <v>17.1</v>
      </c>
      <c r="AG119" s="146">
        <f>C119*AF119</f>
        <v>14241.906</v>
      </c>
      <c r="AH119" s="130"/>
      <c r="AI119" s="37">
        <f>IF(AG119&gt;0,(AG119*100/$AG$188),"")</f>
        <v>27.26767375071798</v>
      </c>
      <c r="AK119" s="28"/>
    </row>
    <row r="120" spans="1:37" ht="18" customHeight="1" hidden="1" outlineLevel="1">
      <c r="A120" s="14">
        <v>422</v>
      </c>
      <c r="B120" s="15" t="s">
        <v>128</v>
      </c>
      <c r="C120" s="29">
        <v>832.86</v>
      </c>
      <c r="D120" s="30" t="s">
        <v>231</v>
      </c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>
        <f>SUM(G120:Y120)</f>
        <v>0</v>
      </c>
      <c r="AE120" s="31"/>
      <c r="AF120" s="143">
        <v>2.5</v>
      </c>
      <c r="AG120" s="146">
        <f>C120*AF120</f>
        <v>2082.15</v>
      </c>
      <c r="AH120" s="130"/>
      <c r="AI120" s="37">
        <f>IF(AG120&gt;0,(AG120*100/$AG$188),"")</f>
        <v>3.9865020103388855</v>
      </c>
      <c r="AK120" s="28"/>
    </row>
    <row r="121" spans="1:37" ht="18" customHeight="1" hidden="1" outlineLevel="1">
      <c r="A121" s="14">
        <v>423</v>
      </c>
      <c r="B121" s="15" t="s">
        <v>129</v>
      </c>
      <c r="C121" s="29">
        <v>832.86</v>
      </c>
      <c r="D121" s="30" t="s">
        <v>231</v>
      </c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>
        <f>SUM(G121:Y121)</f>
        <v>0</v>
      </c>
      <c r="AE121" s="31"/>
      <c r="AF121" s="143">
        <v>4.8</v>
      </c>
      <c r="AG121" s="146">
        <f>C121*AF121</f>
        <v>3997.728</v>
      </c>
      <c r="AH121" s="130"/>
      <c r="AI121" s="37">
        <f>IF(AG121&gt;0,(AG121*100/$AG$188),"")</f>
        <v>7.65408385985066</v>
      </c>
      <c r="AK121" s="28"/>
    </row>
    <row r="122" spans="1:37" ht="18" customHeight="1" hidden="1" outlineLevel="1">
      <c r="A122" s="14">
        <v>429</v>
      </c>
      <c r="B122" s="15" t="s">
        <v>130</v>
      </c>
      <c r="C122" s="29"/>
      <c r="D122" s="30" t="s">
        <v>231</v>
      </c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>
        <f>SUM(G122:Y122)/5</f>
        <v>0</v>
      </c>
      <c r="AE122" s="31"/>
      <c r="AF122" s="143"/>
      <c r="AG122" s="146">
        <f>C122*AF122</f>
        <v>0</v>
      </c>
      <c r="AH122" s="130"/>
      <c r="AI122" s="37">
        <f>IF(AG122&gt;0,(AG122*100/$AG$188),"")</f>
      </c>
      <c r="AK122" s="28"/>
    </row>
    <row r="123" spans="1:37" ht="12" collapsed="1">
      <c r="A123" s="14"/>
      <c r="B123" s="16"/>
      <c r="C123" s="29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143"/>
      <c r="AG123" s="146"/>
      <c r="AH123" s="130"/>
      <c r="AI123" s="37"/>
      <c r="AK123" s="28"/>
    </row>
    <row r="124" spans="1:37" ht="18" customHeight="1">
      <c r="A124" s="134">
        <v>430</v>
      </c>
      <c r="B124" s="135" t="s">
        <v>208</v>
      </c>
      <c r="C124" s="123">
        <f>Ebene2!C33</f>
        <v>75</v>
      </c>
      <c r="D124" s="132" t="s">
        <v>231</v>
      </c>
      <c r="E124" s="132"/>
      <c r="F124" s="132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48">
        <f>Ebene2!AF33</f>
        <v>2</v>
      </c>
      <c r="AG124" s="146">
        <f aca="true" t="shared" si="23" ref="AG124:AG130">C124*AF124</f>
        <v>150</v>
      </c>
      <c r="AH124" s="130"/>
      <c r="AI124" s="157">
        <f>IF(AG124&gt;0,(AG124/$AG$188),"")</f>
        <v>0.002871912693854107</v>
      </c>
      <c r="AK124" s="28"/>
    </row>
    <row r="125" spans="1:37" ht="18" customHeight="1" hidden="1" outlineLevel="1">
      <c r="A125" s="14">
        <v>431</v>
      </c>
      <c r="B125" s="15" t="s">
        <v>131</v>
      </c>
      <c r="C125" s="29">
        <v>832.86</v>
      </c>
      <c r="D125" s="30" t="s">
        <v>231</v>
      </c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>
        <f>SUM(G125:Y125)</f>
        <v>0</v>
      </c>
      <c r="AE125" s="31"/>
      <c r="AF125" s="143"/>
      <c r="AG125" s="146">
        <f t="shared" si="23"/>
        <v>0</v>
      </c>
      <c r="AH125" s="130"/>
      <c r="AI125" s="37">
        <f aca="true" t="shared" si="24" ref="AI125:AI130">IF(AG125&gt;0,(AG125*100/$AG$188),"")</f>
      </c>
      <c r="AK125" s="28"/>
    </row>
    <row r="126" spans="1:37" ht="18" customHeight="1" hidden="1" outlineLevel="1">
      <c r="A126" s="14">
        <v>432</v>
      </c>
      <c r="B126" s="15" t="s">
        <v>103</v>
      </c>
      <c r="C126" s="29"/>
      <c r="D126" s="30" t="s">
        <v>231</v>
      </c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>
        <f>SUM(G126:Y126)/5</f>
        <v>0</v>
      </c>
      <c r="AE126" s="31"/>
      <c r="AF126" s="143"/>
      <c r="AG126" s="146">
        <f t="shared" si="23"/>
        <v>0</v>
      </c>
      <c r="AH126" s="130"/>
      <c r="AI126" s="37">
        <f t="shared" si="24"/>
      </c>
      <c r="AK126" s="28"/>
    </row>
    <row r="127" spans="1:37" ht="18" customHeight="1" hidden="1" outlineLevel="1">
      <c r="A127" s="14">
        <v>433</v>
      </c>
      <c r="B127" s="15" t="s">
        <v>168</v>
      </c>
      <c r="C127" s="29"/>
      <c r="D127" s="30" t="s">
        <v>231</v>
      </c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>
        <f>SUM(G127:Y127)/5</f>
        <v>0</v>
      </c>
      <c r="AE127" s="31"/>
      <c r="AF127" s="143"/>
      <c r="AG127" s="146">
        <f t="shared" si="23"/>
        <v>0</v>
      </c>
      <c r="AH127" s="130"/>
      <c r="AI127" s="37">
        <f t="shared" si="24"/>
      </c>
      <c r="AK127" s="28"/>
    </row>
    <row r="128" spans="1:37" ht="18" customHeight="1" hidden="1" outlineLevel="1">
      <c r="A128" s="14">
        <v>434</v>
      </c>
      <c r="B128" s="15" t="s">
        <v>169</v>
      </c>
      <c r="C128" s="29"/>
      <c r="D128" s="30" t="s">
        <v>231</v>
      </c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>
        <f>SUM(G128:Y128)/5</f>
        <v>0</v>
      </c>
      <c r="AE128" s="31"/>
      <c r="AF128" s="143"/>
      <c r="AG128" s="146">
        <f t="shared" si="23"/>
        <v>0</v>
      </c>
      <c r="AH128" s="130"/>
      <c r="AI128" s="37">
        <f t="shared" si="24"/>
      </c>
      <c r="AK128" s="28"/>
    </row>
    <row r="129" spans="1:37" ht="18" customHeight="1" hidden="1" outlineLevel="1">
      <c r="A129" s="14">
        <v>435</v>
      </c>
      <c r="B129" s="15" t="s">
        <v>170</v>
      </c>
      <c r="C129" s="29"/>
      <c r="D129" s="30" t="s">
        <v>231</v>
      </c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>
        <f>SUM(G129:Y129)/5</f>
        <v>0</v>
      </c>
      <c r="AE129" s="31"/>
      <c r="AF129" s="143"/>
      <c r="AG129" s="146">
        <f t="shared" si="23"/>
        <v>0</v>
      </c>
      <c r="AH129" s="130"/>
      <c r="AI129" s="37">
        <f t="shared" si="24"/>
      </c>
      <c r="AK129" s="28"/>
    </row>
    <row r="130" spans="1:37" ht="18" customHeight="1" hidden="1" outlineLevel="1">
      <c r="A130" s="14">
        <v>436</v>
      </c>
      <c r="B130" s="15" t="s">
        <v>116</v>
      </c>
      <c r="C130" s="29"/>
      <c r="D130" s="30" t="s">
        <v>231</v>
      </c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>
        <f>SUM(G130:Y130)/5</f>
        <v>0</v>
      </c>
      <c r="AE130" s="31"/>
      <c r="AF130" s="143"/>
      <c r="AG130" s="146">
        <f t="shared" si="23"/>
        <v>0</v>
      </c>
      <c r="AH130" s="130"/>
      <c r="AI130" s="37">
        <f t="shared" si="24"/>
      </c>
      <c r="AK130" s="28"/>
    </row>
    <row r="131" spans="1:37" ht="12" collapsed="1">
      <c r="A131" s="14"/>
      <c r="B131" s="16"/>
      <c r="C131" s="29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143"/>
      <c r="AG131" s="146"/>
      <c r="AH131" s="130"/>
      <c r="AI131" s="37" t="s">
        <v>102</v>
      </c>
      <c r="AK131" s="28"/>
    </row>
    <row r="132" spans="1:37" ht="18" customHeight="1">
      <c r="A132" s="134">
        <v>440</v>
      </c>
      <c r="B132" s="135" t="s">
        <v>209</v>
      </c>
      <c r="C132" s="123">
        <f>Ebene2!C34</f>
        <v>75</v>
      </c>
      <c r="D132" s="132" t="s">
        <v>231</v>
      </c>
      <c r="E132" s="132"/>
      <c r="F132" s="132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48">
        <f>Ebene2!AF34</f>
        <v>10</v>
      </c>
      <c r="AG132" s="146">
        <f aca="true" t="shared" si="25" ref="AG132:AG139">C132*AF132</f>
        <v>750</v>
      </c>
      <c r="AH132" s="130"/>
      <c r="AI132" s="157">
        <f>IF(AG132&gt;0,(AG132/$AG$188),"")</f>
        <v>0.014359563469270534</v>
      </c>
      <c r="AK132" s="28"/>
    </row>
    <row r="133" spans="1:37" ht="18" customHeight="1" hidden="1" outlineLevel="1">
      <c r="A133" s="14">
        <v>441</v>
      </c>
      <c r="B133" s="15" t="s">
        <v>117</v>
      </c>
      <c r="C133" s="29"/>
      <c r="D133" s="30" t="s">
        <v>231</v>
      </c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>
        <f aca="true" t="shared" si="26" ref="AD133:AD139">SUM(G133:Y133)/5</f>
        <v>0</v>
      </c>
      <c r="AE133" s="31"/>
      <c r="AF133" s="143"/>
      <c r="AG133" s="146">
        <f t="shared" si="25"/>
        <v>0</v>
      </c>
      <c r="AH133" s="130"/>
      <c r="AI133" s="37">
        <f aca="true" t="shared" si="27" ref="AI133:AI139">IF(AG133&gt;0,(AG133*100/$AG$188),"")</f>
      </c>
      <c r="AK133" s="28"/>
    </row>
    <row r="134" spans="1:37" ht="18" customHeight="1" hidden="1" outlineLevel="1">
      <c r="A134" s="14">
        <v>442</v>
      </c>
      <c r="B134" s="15" t="s">
        <v>0</v>
      </c>
      <c r="C134" s="29"/>
      <c r="D134" s="30" t="s">
        <v>231</v>
      </c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>
        <f t="shared" si="26"/>
        <v>0</v>
      </c>
      <c r="AE134" s="31"/>
      <c r="AF134" s="143"/>
      <c r="AG134" s="146">
        <f t="shared" si="25"/>
        <v>0</v>
      </c>
      <c r="AH134" s="130"/>
      <c r="AI134" s="37">
        <f t="shared" si="27"/>
      </c>
      <c r="AK134" s="28"/>
    </row>
    <row r="135" spans="1:37" ht="18" customHeight="1" hidden="1" outlineLevel="1">
      <c r="A135" s="14">
        <v>443</v>
      </c>
      <c r="B135" s="15" t="s">
        <v>1</v>
      </c>
      <c r="C135" s="29"/>
      <c r="D135" s="30" t="s">
        <v>231</v>
      </c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>
        <f t="shared" si="26"/>
        <v>0</v>
      </c>
      <c r="AE135" s="31"/>
      <c r="AF135" s="143"/>
      <c r="AG135" s="146">
        <f t="shared" si="25"/>
        <v>0</v>
      </c>
      <c r="AH135" s="130"/>
      <c r="AI135" s="37">
        <f t="shared" si="27"/>
      </c>
      <c r="AK135" s="28"/>
    </row>
    <row r="136" spans="1:37" ht="18" customHeight="1" hidden="1" outlineLevel="1">
      <c r="A136" s="14">
        <v>444</v>
      </c>
      <c r="B136" s="15" t="s">
        <v>2</v>
      </c>
      <c r="C136" s="29"/>
      <c r="D136" s="30" t="s">
        <v>231</v>
      </c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>
        <f t="shared" si="26"/>
        <v>0</v>
      </c>
      <c r="AE136" s="31"/>
      <c r="AF136" s="143"/>
      <c r="AG136" s="146">
        <f t="shared" si="25"/>
        <v>0</v>
      </c>
      <c r="AH136" s="130"/>
      <c r="AI136" s="37">
        <f t="shared" si="27"/>
      </c>
      <c r="AK136" s="28"/>
    </row>
    <row r="137" spans="1:37" ht="18" customHeight="1" hidden="1" outlineLevel="1">
      <c r="A137" s="14">
        <v>445</v>
      </c>
      <c r="B137" s="15" t="s">
        <v>3</v>
      </c>
      <c r="C137" s="29"/>
      <c r="D137" s="30" t="s">
        <v>231</v>
      </c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>
        <f t="shared" si="26"/>
        <v>0</v>
      </c>
      <c r="AE137" s="31"/>
      <c r="AF137" s="143"/>
      <c r="AG137" s="146">
        <f t="shared" si="25"/>
        <v>0</v>
      </c>
      <c r="AH137" s="130"/>
      <c r="AI137" s="37">
        <f t="shared" si="27"/>
      </c>
      <c r="AK137" s="28"/>
    </row>
    <row r="138" spans="1:37" ht="18" customHeight="1" hidden="1" outlineLevel="1">
      <c r="A138" s="14">
        <v>446</v>
      </c>
      <c r="B138" s="15" t="s">
        <v>4</v>
      </c>
      <c r="C138" s="29"/>
      <c r="D138" s="30" t="s">
        <v>231</v>
      </c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>
        <f t="shared" si="26"/>
        <v>0</v>
      </c>
      <c r="AE138" s="31"/>
      <c r="AF138" s="143"/>
      <c r="AG138" s="146">
        <f t="shared" si="25"/>
        <v>0</v>
      </c>
      <c r="AH138" s="130"/>
      <c r="AI138" s="37">
        <f t="shared" si="27"/>
      </c>
      <c r="AK138" s="28"/>
    </row>
    <row r="139" spans="1:37" ht="18" customHeight="1" hidden="1" outlineLevel="1">
      <c r="A139" s="14">
        <v>449</v>
      </c>
      <c r="B139" s="15" t="s">
        <v>5</v>
      </c>
      <c r="C139" s="29"/>
      <c r="D139" s="30" t="s">
        <v>231</v>
      </c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>
        <f t="shared" si="26"/>
        <v>0</v>
      </c>
      <c r="AE139" s="31"/>
      <c r="AF139" s="143"/>
      <c r="AG139" s="146">
        <f t="shared" si="25"/>
        <v>0</v>
      </c>
      <c r="AH139" s="130"/>
      <c r="AI139" s="37">
        <f t="shared" si="27"/>
      </c>
      <c r="AK139" s="28"/>
    </row>
    <row r="140" spans="1:37" ht="12" collapsed="1">
      <c r="A140" s="14"/>
      <c r="B140" s="16"/>
      <c r="C140" s="29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143"/>
      <c r="AG140" s="146"/>
      <c r="AH140" s="130"/>
      <c r="AI140" s="37"/>
      <c r="AK140" s="28"/>
    </row>
    <row r="141" spans="1:37" ht="18" customHeight="1">
      <c r="A141" s="134">
        <v>450</v>
      </c>
      <c r="B141" s="135" t="s">
        <v>210</v>
      </c>
      <c r="C141" s="123">
        <f>Ebene2!C35</f>
        <v>75</v>
      </c>
      <c r="D141" s="132" t="s">
        <v>231</v>
      </c>
      <c r="E141" s="132"/>
      <c r="F141" s="132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48">
        <f>Ebene2!AF35</f>
        <v>3</v>
      </c>
      <c r="AG141" s="146">
        <f aca="true" t="shared" si="28" ref="AG141:AG149">C141*AF141</f>
        <v>225</v>
      </c>
      <c r="AH141" s="130"/>
      <c r="AI141" s="157">
        <f>IF(AG141&gt;0,(AG141/$AG$188),"")</f>
        <v>0.00430786904078116</v>
      </c>
      <c r="AK141" s="28"/>
    </row>
    <row r="142" spans="1:37" ht="18" customHeight="1" hidden="1" outlineLevel="1">
      <c r="A142" s="14">
        <v>451</v>
      </c>
      <c r="B142" s="15" t="s">
        <v>6</v>
      </c>
      <c r="C142" s="29"/>
      <c r="D142" s="30" t="s">
        <v>231</v>
      </c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>
        <f>SUM(G142:Y142)/5</f>
        <v>0</v>
      </c>
      <c r="AE142" s="31"/>
      <c r="AF142" s="143"/>
      <c r="AG142" s="146">
        <f t="shared" si="28"/>
        <v>0</v>
      </c>
      <c r="AH142" s="130"/>
      <c r="AI142" s="37">
        <f aca="true" t="shared" si="29" ref="AI142:AI149">IF(AG142&gt;0,(AG142*100/$AG$188),"")</f>
      </c>
      <c r="AK142" s="28"/>
    </row>
    <row r="143" spans="1:37" ht="18" customHeight="1" hidden="1" outlineLevel="1">
      <c r="A143" s="14">
        <v>452</v>
      </c>
      <c r="B143" s="15" t="s">
        <v>7</v>
      </c>
      <c r="C143" s="29"/>
      <c r="D143" s="30" t="s">
        <v>231</v>
      </c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>
        <f>SUM(G143:Y143)/5</f>
        <v>0</v>
      </c>
      <c r="AE143" s="31"/>
      <c r="AF143" s="143"/>
      <c r="AG143" s="146">
        <f t="shared" si="28"/>
        <v>0</v>
      </c>
      <c r="AH143" s="130"/>
      <c r="AI143" s="37">
        <f t="shared" si="29"/>
      </c>
      <c r="AK143" s="28"/>
    </row>
    <row r="144" spans="1:37" ht="18" customHeight="1" hidden="1" outlineLevel="1">
      <c r="A144" s="14">
        <v>453</v>
      </c>
      <c r="B144" s="15" t="s">
        <v>8</v>
      </c>
      <c r="C144" s="29"/>
      <c r="D144" s="30" t="s">
        <v>231</v>
      </c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>
        <f>SUM(G144:Y144)/5</f>
        <v>0</v>
      </c>
      <c r="AE144" s="31"/>
      <c r="AF144" s="143"/>
      <c r="AG144" s="146">
        <f t="shared" si="28"/>
        <v>0</v>
      </c>
      <c r="AH144" s="130"/>
      <c r="AI144" s="37">
        <f t="shared" si="29"/>
      </c>
      <c r="AK144" s="28"/>
    </row>
    <row r="145" spans="1:37" ht="18" customHeight="1" hidden="1" outlineLevel="1">
      <c r="A145" s="14">
        <v>454</v>
      </c>
      <c r="B145" s="15" t="s">
        <v>9</v>
      </c>
      <c r="C145" s="29"/>
      <c r="D145" s="30" t="s">
        <v>231</v>
      </c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>
        <f>SUM(G145:Y145)/5</f>
        <v>0</v>
      </c>
      <c r="AE145" s="31"/>
      <c r="AF145" s="143"/>
      <c r="AG145" s="146">
        <f t="shared" si="28"/>
        <v>0</v>
      </c>
      <c r="AH145" s="130"/>
      <c r="AI145" s="37">
        <f t="shared" si="29"/>
      </c>
      <c r="AK145" s="28"/>
    </row>
    <row r="146" spans="1:37" ht="18" customHeight="1" hidden="1" outlineLevel="1">
      <c r="A146" s="14">
        <v>455</v>
      </c>
      <c r="B146" s="15" t="s">
        <v>10</v>
      </c>
      <c r="C146" s="29"/>
      <c r="D146" s="30" t="s">
        <v>231</v>
      </c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>
        <f>SUM(G146:Y146)</f>
        <v>0</v>
      </c>
      <c r="AE146" s="31"/>
      <c r="AF146" s="143"/>
      <c r="AG146" s="146">
        <f t="shared" si="28"/>
        <v>0</v>
      </c>
      <c r="AH146" s="130"/>
      <c r="AI146" s="37">
        <f t="shared" si="29"/>
      </c>
      <c r="AK146" s="28"/>
    </row>
    <row r="147" spans="1:37" ht="18" customHeight="1" hidden="1" outlineLevel="1">
      <c r="A147" s="14">
        <v>456</v>
      </c>
      <c r="B147" s="15" t="s">
        <v>11</v>
      </c>
      <c r="C147" s="29"/>
      <c r="D147" s="30" t="s">
        <v>231</v>
      </c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>
        <f>SUM(G147:Y147)/5</f>
        <v>0</v>
      </c>
      <c r="AE147" s="31"/>
      <c r="AF147" s="143"/>
      <c r="AG147" s="146">
        <f t="shared" si="28"/>
        <v>0</v>
      </c>
      <c r="AH147" s="130"/>
      <c r="AI147" s="37">
        <f t="shared" si="29"/>
      </c>
      <c r="AK147" s="28"/>
    </row>
    <row r="148" spans="1:37" ht="18" customHeight="1" hidden="1" outlineLevel="1">
      <c r="A148" s="14">
        <v>457</v>
      </c>
      <c r="B148" s="15" t="s">
        <v>12</v>
      </c>
      <c r="C148" s="29"/>
      <c r="D148" s="30" t="s">
        <v>231</v>
      </c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>
        <f>SUM(G148:Y148)/5</f>
        <v>0</v>
      </c>
      <c r="AE148" s="31"/>
      <c r="AF148" s="143"/>
      <c r="AG148" s="146">
        <f t="shared" si="28"/>
        <v>0</v>
      </c>
      <c r="AH148" s="130"/>
      <c r="AI148" s="37">
        <f t="shared" si="29"/>
      </c>
      <c r="AK148" s="28"/>
    </row>
    <row r="149" spans="1:37" ht="18" customHeight="1" hidden="1" outlineLevel="1">
      <c r="A149" s="14">
        <v>459</v>
      </c>
      <c r="B149" s="15" t="s">
        <v>173</v>
      </c>
      <c r="C149" s="29"/>
      <c r="D149" s="30" t="s">
        <v>231</v>
      </c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>
        <f>SUM(G149:Y149)/5</f>
        <v>0</v>
      </c>
      <c r="AE149" s="31"/>
      <c r="AF149" s="143"/>
      <c r="AG149" s="146">
        <f t="shared" si="28"/>
        <v>0</v>
      </c>
      <c r="AH149" s="130"/>
      <c r="AI149" s="37">
        <f t="shared" si="29"/>
      </c>
      <c r="AK149" s="28"/>
    </row>
    <row r="150" spans="1:37" ht="12" collapsed="1">
      <c r="A150" s="14"/>
      <c r="B150" s="16"/>
      <c r="C150" s="29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143"/>
      <c r="AG150" s="146"/>
      <c r="AH150" s="130"/>
      <c r="AI150" s="37"/>
      <c r="AK150" s="28"/>
    </row>
    <row r="151" spans="1:37" ht="18" customHeight="1">
      <c r="A151" s="134">
        <v>460</v>
      </c>
      <c r="B151" s="135" t="s">
        <v>211</v>
      </c>
      <c r="C151" s="123">
        <f>Ebene2!C36</f>
        <v>75</v>
      </c>
      <c r="D151" s="132" t="s">
        <v>231</v>
      </c>
      <c r="E151" s="132"/>
      <c r="F151" s="132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48">
        <f>Ebene2!AF36</f>
        <v>0</v>
      </c>
      <c r="AG151" s="146">
        <f aca="true" t="shared" si="30" ref="AG151:AG157">C151*AF151</f>
        <v>0</v>
      </c>
      <c r="AH151" s="130"/>
      <c r="AI151" s="157">
        <f>IF(AG151&gt;0,(AG151/$AG$188),"")</f>
      </c>
      <c r="AK151" s="28"/>
    </row>
    <row r="152" spans="1:37" ht="18" customHeight="1" hidden="1" outlineLevel="1">
      <c r="A152" s="14">
        <v>461</v>
      </c>
      <c r="B152" s="15" t="s">
        <v>174</v>
      </c>
      <c r="C152" s="29"/>
      <c r="D152" s="30" t="s">
        <v>231</v>
      </c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>
        <f aca="true" t="shared" si="31" ref="AD152:AD157">SUM(G152:Y152)/5</f>
        <v>0</v>
      </c>
      <c r="AE152" s="31"/>
      <c r="AF152" s="143"/>
      <c r="AG152" s="146">
        <f t="shared" si="30"/>
        <v>0</v>
      </c>
      <c r="AH152" s="130"/>
      <c r="AI152" s="37">
        <f aca="true" t="shared" si="32" ref="AI152:AI157">IF(AG152&gt;0,(AG152*100/$AG$188),"")</f>
      </c>
      <c r="AK152" s="28"/>
    </row>
    <row r="153" spans="1:37" ht="18" customHeight="1" hidden="1" outlineLevel="1">
      <c r="A153" s="14">
        <v>462</v>
      </c>
      <c r="B153" s="15" t="s">
        <v>175</v>
      </c>
      <c r="C153" s="29"/>
      <c r="D153" s="30" t="s">
        <v>231</v>
      </c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>
        <f t="shared" si="31"/>
        <v>0</v>
      </c>
      <c r="AE153" s="31"/>
      <c r="AF153" s="143"/>
      <c r="AG153" s="146">
        <f t="shared" si="30"/>
        <v>0</v>
      </c>
      <c r="AH153" s="130"/>
      <c r="AI153" s="37">
        <f t="shared" si="32"/>
      </c>
      <c r="AK153" s="28"/>
    </row>
    <row r="154" spans="1:37" ht="18" customHeight="1" hidden="1" outlineLevel="1">
      <c r="A154" s="14">
        <v>463</v>
      </c>
      <c r="B154" s="15" t="s">
        <v>176</v>
      </c>
      <c r="C154" s="29"/>
      <c r="D154" s="30" t="s">
        <v>231</v>
      </c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>
        <f t="shared" si="31"/>
        <v>0</v>
      </c>
      <c r="AE154" s="31"/>
      <c r="AF154" s="143"/>
      <c r="AG154" s="146">
        <f t="shared" si="30"/>
        <v>0</v>
      </c>
      <c r="AH154" s="130"/>
      <c r="AI154" s="37">
        <f t="shared" si="32"/>
      </c>
      <c r="AK154" s="28"/>
    </row>
    <row r="155" spans="1:37" ht="18" customHeight="1" hidden="1" outlineLevel="1">
      <c r="A155" s="14">
        <v>464</v>
      </c>
      <c r="B155" s="15" t="s">
        <v>89</v>
      </c>
      <c r="C155" s="29"/>
      <c r="D155" s="30" t="s">
        <v>231</v>
      </c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>
        <f t="shared" si="31"/>
        <v>0</v>
      </c>
      <c r="AE155" s="31"/>
      <c r="AF155" s="143"/>
      <c r="AG155" s="146">
        <f t="shared" si="30"/>
        <v>0</v>
      </c>
      <c r="AH155" s="130"/>
      <c r="AI155" s="37">
        <f t="shared" si="32"/>
      </c>
      <c r="AK155" s="28"/>
    </row>
    <row r="156" spans="1:37" ht="18" customHeight="1" hidden="1" outlineLevel="1">
      <c r="A156" s="14">
        <v>465</v>
      </c>
      <c r="B156" s="15" t="s">
        <v>90</v>
      </c>
      <c r="C156" s="29"/>
      <c r="D156" s="30" t="s">
        <v>231</v>
      </c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>
        <f t="shared" si="31"/>
        <v>0</v>
      </c>
      <c r="AE156" s="31"/>
      <c r="AF156" s="143"/>
      <c r="AG156" s="146">
        <f t="shared" si="30"/>
        <v>0</v>
      </c>
      <c r="AH156" s="130"/>
      <c r="AI156" s="37">
        <f t="shared" si="32"/>
      </c>
      <c r="AK156" s="28"/>
    </row>
    <row r="157" spans="1:37" ht="18" customHeight="1" hidden="1" outlineLevel="1">
      <c r="A157" s="14">
        <v>469</v>
      </c>
      <c r="B157" s="15" t="s">
        <v>91</v>
      </c>
      <c r="C157" s="29"/>
      <c r="D157" s="30" t="s">
        <v>231</v>
      </c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>
        <f t="shared" si="31"/>
        <v>0</v>
      </c>
      <c r="AE157" s="31"/>
      <c r="AF157" s="143"/>
      <c r="AG157" s="146">
        <f t="shared" si="30"/>
        <v>0</v>
      </c>
      <c r="AH157" s="130"/>
      <c r="AI157" s="37">
        <f t="shared" si="32"/>
      </c>
      <c r="AK157" s="28"/>
    </row>
    <row r="158" spans="1:37" ht="12" collapsed="1">
      <c r="A158" s="14"/>
      <c r="B158" s="16"/>
      <c r="C158" s="29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143"/>
      <c r="AG158" s="146"/>
      <c r="AH158" s="130"/>
      <c r="AI158" s="37"/>
      <c r="AK158" s="28"/>
    </row>
    <row r="159" spans="1:37" ht="18" customHeight="1">
      <c r="A159" s="134">
        <v>470</v>
      </c>
      <c r="B159" s="135" t="s">
        <v>212</v>
      </c>
      <c r="C159" s="123">
        <f>Ebene2!C37</f>
        <v>75</v>
      </c>
      <c r="D159" s="132" t="s">
        <v>231</v>
      </c>
      <c r="E159" s="132"/>
      <c r="F159" s="132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48">
        <f>Ebene2!AF37</f>
        <v>0</v>
      </c>
      <c r="AG159" s="146">
        <f aca="true" t="shared" si="33" ref="AG159:AG168">C159*AF159</f>
        <v>0</v>
      </c>
      <c r="AH159" s="130"/>
      <c r="AI159" s="157">
        <f>IF(AG159&gt;0,(AG159/$AG$188),"")</f>
      </c>
      <c r="AK159" s="28"/>
    </row>
    <row r="160" spans="1:37" ht="18" customHeight="1" hidden="1" outlineLevel="1">
      <c r="A160" s="14">
        <v>471</v>
      </c>
      <c r="B160" s="15" t="s">
        <v>92</v>
      </c>
      <c r="C160" s="29"/>
      <c r="D160" s="30" t="s">
        <v>231</v>
      </c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>
        <f>SUM(G160:Y160)</f>
        <v>0</v>
      </c>
      <c r="AE160" s="31"/>
      <c r="AF160" s="143"/>
      <c r="AG160" s="146">
        <f t="shared" si="33"/>
        <v>0</v>
      </c>
      <c r="AH160" s="130"/>
      <c r="AI160" s="37">
        <f aca="true" t="shared" si="34" ref="AI160:AI168">IF(AG160&gt;0,(AG160*100/$AG$188),"")</f>
      </c>
      <c r="AK160" s="28"/>
    </row>
    <row r="161" spans="1:37" ht="18" customHeight="1" hidden="1" outlineLevel="1">
      <c r="A161" s="14">
        <v>472</v>
      </c>
      <c r="B161" s="15" t="s">
        <v>104</v>
      </c>
      <c r="C161" s="29"/>
      <c r="D161" s="30" t="s">
        <v>231</v>
      </c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>
        <f aca="true" t="shared" si="35" ref="AD161:AD168">SUM(G161:Y161)/5</f>
        <v>0</v>
      </c>
      <c r="AE161" s="31"/>
      <c r="AF161" s="143"/>
      <c r="AG161" s="146">
        <f t="shared" si="33"/>
        <v>0</v>
      </c>
      <c r="AH161" s="130"/>
      <c r="AI161" s="37">
        <f t="shared" si="34"/>
      </c>
      <c r="AK161" s="28"/>
    </row>
    <row r="162" spans="1:37" ht="18" customHeight="1" hidden="1" outlineLevel="1">
      <c r="A162" s="14">
        <v>473</v>
      </c>
      <c r="B162" s="15" t="s">
        <v>105</v>
      </c>
      <c r="C162" s="29"/>
      <c r="D162" s="30" t="s">
        <v>231</v>
      </c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>
        <f t="shared" si="35"/>
        <v>0</v>
      </c>
      <c r="AE162" s="31"/>
      <c r="AF162" s="143"/>
      <c r="AG162" s="146">
        <f t="shared" si="33"/>
        <v>0</v>
      </c>
      <c r="AH162" s="130"/>
      <c r="AI162" s="37">
        <f t="shared" si="34"/>
      </c>
      <c r="AK162" s="28"/>
    </row>
    <row r="163" spans="1:37" ht="18" customHeight="1" hidden="1" outlineLevel="1">
      <c r="A163" s="14">
        <v>474</v>
      </c>
      <c r="B163" s="15" t="s">
        <v>106</v>
      </c>
      <c r="C163" s="29"/>
      <c r="D163" s="30" t="s">
        <v>231</v>
      </c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>
        <f t="shared" si="35"/>
        <v>0</v>
      </c>
      <c r="AE163" s="31"/>
      <c r="AF163" s="143"/>
      <c r="AG163" s="146">
        <f t="shared" si="33"/>
        <v>0</v>
      </c>
      <c r="AH163" s="130"/>
      <c r="AI163" s="37">
        <f t="shared" si="34"/>
      </c>
      <c r="AK163" s="28"/>
    </row>
    <row r="164" spans="1:37" ht="18" customHeight="1" hidden="1" outlineLevel="1">
      <c r="A164" s="14">
        <v>475</v>
      </c>
      <c r="B164" s="15" t="s">
        <v>107</v>
      </c>
      <c r="C164" s="29"/>
      <c r="D164" s="30" t="s">
        <v>231</v>
      </c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>
        <f t="shared" si="35"/>
        <v>0</v>
      </c>
      <c r="AE164" s="31"/>
      <c r="AF164" s="143"/>
      <c r="AG164" s="146">
        <f t="shared" si="33"/>
        <v>0</v>
      </c>
      <c r="AH164" s="130"/>
      <c r="AI164" s="37">
        <f t="shared" si="34"/>
      </c>
      <c r="AK164" s="28"/>
    </row>
    <row r="165" spans="1:37" ht="18" customHeight="1" hidden="1" outlineLevel="1">
      <c r="A165" s="14">
        <v>476</v>
      </c>
      <c r="B165" s="15" t="s">
        <v>108</v>
      </c>
      <c r="C165" s="29"/>
      <c r="D165" s="30" t="s">
        <v>231</v>
      </c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>
        <f t="shared" si="35"/>
        <v>0</v>
      </c>
      <c r="AE165" s="31"/>
      <c r="AF165" s="143"/>
      <c r="AG165" s="146">
        <f t="shared" si="33"/>
        <v>0</v>
      </c>
      <c r="AH165" s="130"/>
      <c r="AI165" s="37">
        <f t="shared" si="34"/>
      </c>
      <c r="AK165" s="28"/>
    </row>
    <row r="166" spans="1:37" ht="18" customHeight="1" hidden="1" outlineLevel="1">
      <c r="A166" s="14">
        <v>477</v>
      </c>
      <c r="B166" s="15" t="s">
        <v>170</v>
      </c>
      <c r="C166" s="29"/>
      <c r="D166" s="30" t="s">
        <v>231</v>
      </c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>
        <f t="shared" si="35"/>
        <v>0</v>
      </c>
      <c r="AE166" s="31"/>
      <c r="AF166" s="143"/>
      <c r="AG166" s="146">
        <f t="shared" si="33"/>
        <v>0</v>
      </c>
      <c r="AH166" s="130"/>
      <c r="AI166" s="37">
        <f t="shared" si="34"/>
      </c>
      <c r="AK166" s="28"/>
    </row>
    <row r="167" spans="1:37" ht="18" customHeight="1" hidden="1" outlineLevel="1">
      <c r="A167" s="14">
        <v>478</v>
      </c>
      <c r="B167" s="15" t="s">
        <v>109</v>
      </c>
      <c r="C167" s="29"/>
      <c r="D167" s="30" t="s">
        <v>231</v>
      </c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>
        <f t="shared" si="35"/>
        <v>0</v>
      </c>
      <c r="AE167" s="31"/>
      <c r="AF167" s="143"/>
      <c r="AG167" s="146">
        <f t="shared" si="33"/>
        <v>0</v>
      </c>
      <c r="AH167" s="130"/>
      <c r="AI167" s="37">
        <f t="shared" si="34"/>
      </c>
      <c r="AK167" s="28"/>
    </row>
    <row r="168" spans="1:37" ht="18" customHeight="1" hidden="1" outlineLevel="1">
      <c r="A168" s="14">
        <v>479</v>
      </c>
      <c r="B168" s="15" t="s">
        <v>101</v>
      </c>
      <c r="C168" s="29"/>
      <c r="D168" s="30" t="s">
        <v>231</v>
      </c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>
        <f t="shared" si="35"/>
        <v>0</v>
      </c>
      <c r="AE168" s="31"/>
      <c r="AF168" s="143"/>
      <c r="AG168" s="146">
        <f t="shared" si="33"/>
        <v>0</v>
      </c>
      <c r="AH168" s="130"/>
      <c r="AI168" s="37">
        <f t="shared" si="34"/>
      </c>
      <c r="AK168" s="28"/>
    </row>
    <row r="169" spans="1:37" ht="12" collapsed="1">
      <c r="A169" s="14"/>
      <c r="B169" s="16"/>
      <c r="C169" s="29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143"/>
      <c r="AG169" s="146"/>
      <c r="AH169" s="130"/>
      <c r="AI169" s="37"/>
      <c r="AK169" s="28"/>
    </row>
    <row r="170" spans="1:37" ht="18" customHeight="1">
      <c r="A170" s="134">
        <v>480</v>
      </c>
      <c r="B170" s="135" t="s">
        <v>213</v>
      </c>
      <c r="C170" s="123">
        <f>Ebene2!C38</f>
        <v>75</v>
      </c>
      <c r="D170" s="132" t="s">
        <v>231</v>
      </c>
      <c r="E170" s="132"/>
      <c r="F170" s="132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48">
        <f>Ebene2!AF38</f>
        <v>0</v>
      </c>
      <c r="AG170" s="146">
        <f>C170*AF170</f>
        <v>0</v>
      </c>
      <c r="AH170" s="130"/>
      <c r="AI170" s="157">
        <f>IF(AG170&gt;0,(AG170/$AG$188),"")</f>
      </c>
      <c r="AK170" s="28"/>
    </row>
    <row r="171" spans="1:37" ht="18" customHeight="1" hidden="1" outlineLevel="1">
      <c r="A171" s="14">
        <v>481</v>
      </c>
      <c r="B171" s="15" t="s">
        <v>39</v>
      </c>
      <c r="C171" s="29"/>
      <c r="D171" s="30" t="s">
        <v>231</v>
      </c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>
        <f>SUM(G171:Y171)/5</f>
        <v>0</v>
      </c>
      <c r="AE171" s="31"/>
      <c r="AF171" s="143"/>
      <c r="AG171" s="146">
        <f>C171*AF171</f>
        <v>0</v>
      </c>
      <c r="AH171" s="130"/>
      <c r="AI171" s="37">
        <f>IF(AG171&gt;0,(AG171*100/$AG$188),"")</f>
      </c>
      <c r="AK171" s="28"/>
    </row>
    <row r="172" spans="1:37" ht="18" customHeight="1" hidden="1" outlineLevel="1">
      <c r="A172" s="14">
        <v>482</v>
      </c>
      <c r="B172" s="15" t="s">
        <v>40</v>
      </c>
      <c r="C172" s="29"/>
      <c r="D172" s="30" t="s">
        <v>231</v>
      </c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>
        <f>SUM(G172:Y172)/5</f>
        <v>0</v>
      </c>
      <c r="AE172" s="31"/>
      <c r="AF172" s="143"/>
      <c r="AG172" s="146">
        <f>C172*AF172</f>
        <v>0</v>
      </c>
      <c r="AH172" s="130"/>
      <c r="AI172" s="37">
        <f>IF(AG172&gt;0,(AG172*100/$AG$188),"")</f>
      </c>
      <c r="AK172" s="28"/>
    </row>
    <row r="173" spans="1:37" ht="18" customHeight="1" hidden="1" outlineLevel="1">
      <c r="A173" s="14">
        <v>483</v>
      </c>
      <c r="B173" s="15" t="s">
        <v>41</v>
      </c>
      <c r="C173" s="29"/>
      <c r="D173" s="30" t="s">
        <v>231</v>
      </c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>
        <f>SUM(G173:Y173)/5</f>
        <v>0</v>
      </c>
      <c r="AE173" s="31"/>
      <c r="AF173" s="143"/>
      <c r="AG173" s="146">
        <f>C173*AF173</f>
        <v>0</v>
      </c>
      <c r="AH173" s="130"/>
      <c r="AI173" s="37">
        <f>IF(AG173&gt;0,(AG173*100/$AG$188),"")</f>
      </c>
      <c r="AK173" s="28"/>
    </row>
    <row r="174" spans="1:37" ht="18" customHeight="1" hidden="1" outlineLevel="1">
      <c r="A174" s="14">
        <v>489</v>
      </c>
      <c r="B174" s="15" t="s">
        <v>42</v>
      </c>
      <c r="C174" s="29"/>
      <c r="D174" s="30" t="s">
        <v>231</v>
      </c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>
        <f>SUM(G174:Y174)/5</f>
        <v>0</v>
      </c>
      <c r="AE174" s="31"/>
      <c r="AF174" s="143"/>
      <c r="AG174" s="146">
        <f>C174*AF174</f>
        <v>0</v>
      </c>
      <c r="AH174" s="130"/>
      <c r="AI174" s="37">
        <f>IF(AG174&gt;0,(AG174*100/$AG$188),"")</f>
      </c>
      <c r="AK174" s="28"/>
    </row>
    <row r="175" spans="1:37" ht="12" collapsed="1">
      <c r="A175" s="14"/>
      <c r="B175" s="16"/>
      <c r="C175" s="29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143"/>
      <c r="AG175" s="146"/>
      <c r="AH175" s="130"/>
      <c r="AI175" s="37"/>
      <c r="AK175" s="28"/>
    </row>
    <row r="176" spans="1:37" ht="18" customHeight="1">
      <c r="A176" s="134">
        <v>490</v>
      </c>
      <c r="B176" s="135" t="s">
        <v>214</v>
      </c>
      <c r="C176" s="123">
        <f>Ebene2!C39</f>
        <v>75</v>
      </c>
      <c r="D176" s="132" t="s">
        <v>231</v>
      </c>
      <c r="E176" s="132"/>
      <c r="F176" s="132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48">
        <f>Ebene2!AF39</f>
        <v>0</v>
      </c>
      <c r="AG176" s="146">
        <f aca="true" t="shared" si="36" ref="AG176:AG185">C176*AF176</f>
        <v>0</v>
      </c>
      <c r="AH176" s="130"/>
      <c r="AI176" s="157">
        <f>IF(AG176&gt;0,(AG176/$AG$188),"")</f>
      </c>
      <c r="AK176" s="28"/>
    </row>
    <row r="177" spans="1:37" ht="18" customHeight="1" hidden="1" outlineLevel="1">
      <c r="A177" s="14">
        <v>491</v>
      </c>
      <c r="B177" s="15" t="s">
        <v>43</v>
      </c>
      <c r="C177" s="29"/>
      <c r="D177" s="30" t="s">
        <v>231</v>
      </c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>
        <f aca="true" t="shared" si="37" ref="AD177:AD185">SUM(G177:Y177)/5</f>
        <v>0</v>
      </c>
      <c r="AE177" s="31"/>
      <c r="AF177" s="143"/>
      <c r="AG177" s="144">
        <f t="shared" si="36"/>
        <v>0</v>
      </c>
      <c r="AH177" s="38"/>
      <c r="AI177" s="37">
        <f aca="true" t="shared" si="38" ref="AI177:AI185">IF(AG177&gt;0,(AG177*100/$AG$188),"")</f>
      </c>
      <c r="AK177" s="28"/>
    </row>
    <row r="178" spans="1:37" ht="18" customHeight="1" hidden="1" outlineLevel="1">
      <c r="A178" s="14">
        <v>492</v>
      </c>
      <c r="B178" s="15" t="s">
        <v>93</v>
      </c>
      <c r="C178" s="29"/>
      <c r="D178" s="30" t="s">
        <v>231</v>
      </c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>
        <f t="shared" si="37"/>
        <v>0</v>
      </c>
      <c r="AE178" s="31"/>
      <c r="AF178" s="143"/>
      <c r="AG178" s="144">
        <f t="shared" si="36"/>
        <v>0</v>
      </c>
      <c r="AH178" s="38"/>
      <c r="AI178" s="37">
        <f t="shared" si="38"/>
      </c>
      <c r="AK178" s="28"/>
    </row>
    <row r="179" spans="1:37" ht="18" customHeight="1" hidden="1" outlineLevel="1">
      <c r="A179" s="14">
        <v>493</v>
      </c>
      <c r="B179" s="15" t="s">
        <v>94</v>
      </c>
      <c r="C179" s="29"/>
      <c r="D179" s="30" t="s">
        <v>231</v>
      </c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>
        <f t="shared" si="37"/>
        <v>0</v>
      </c>
      <c r="AE179" s="31"/>
      <c r="AF179" s="143"/>
      <c r="AG179" s="144">
        <f t="shared" si="36"/>
        <v>0</v>
      </c>
      <c r="AH179" s="38"/>
      <c r="AI179" s="37">
        <f t="shared" si="38"/>
      </c>
      <c r="AK179" s="28"/>
    </row>
    <row r="180" spans="1:37" ht="18" customHeight="1" hidden="1" outlineLevel="1">
      <c r="A180" s="14">
        <v>494</v>
      </c>
      <c r="B180" s="15" t="s">
        <v>228</v>
      </c>
      <c r="C180" s="29"/>
      <c r="D180" s="30" t="s">
        <v>231</v>
      </c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>
        <f t="shared" si="37"/>
        <v>0</v>
      </c>
      <c r="AE180" s="31"/>
      <c r="AF180" s="143"/>
      <c r="AG180" s="144">
        <f t="shared" si="36"/>
        <v>0</v>
      </c>
      <c r="AH180" s="38"/>
      <c r="AI180" s="37">
        <f t="shared" si="38"/>
      </c>
      <c r="AK180" s="28"/>
    </row>
    <row r="181" spans="1:37" ht="18" customHeight="1" hidden="1" outlineLevel="1">
      <c r="A181" s="14">
        <v>495</v>
      </c>
      <c r="B181" s="15" t="s">
        <v>229</v>
      </c>
      <c r="C181" s="29"/>
      <c r="D181" s="30" t="s">
        <v>231</v>
      </c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>
        <f t="shared" si="37"/>
        <v>0</v>
      </c>
      <c r="AE181" s="31"/>
      <c r="AF181" s="143"/>
      <c r="AG181" s="144">
        <f t="shared" si="36"/>
        <v>0</v>
      </c>
      <c r="AH181" s="38"/>
      <c r="AI181" s="37">
        <f t="shared" si="38"/>
      </c>
      <c r="AK181" s="28"/>
    </row>
    <row r="182" spans="1:37" ht="18" customHeight="1" hidden="1" outlineLevel="1">
      <c r="A182" s="14">
        <v>496</v>
      </c>
      <c r="B182" s="15" t="s">
        <v>118</v>
      </c>
      <c r="C182" s="29"/>
      <c r="D182" s="30" t="s">
        <v>231</v>
      </c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>
        <f t="shared" si="37"/>
        <v>0</v>
      </c>
      <c r="AE182" s="31"/>
      <c r="AF182" s="143"/>
      <c r="AG182" s="144">
        <f t="shared" si="36"/>
        <v>0</v>
      </c>
      <c r="AH182" s="38"/>
      <c r="AI182" s="37">
        <f t="shared" si="38"/>
      </c>
      <c r="AK182" s="28"/>
    </row>
    <row r="183" spans="1:37" ht="18" customHeight="1" hidden="1" outlineLevel="1">
      <c r="A183" s="14">
        <v>497</v>
      </c>
      <c r="B183" s="15" t="s">
        <v>119</v>
      </c>
      <c r="C183" s="29"/>
      <c r="D183" s="30" t="s">
        <v>231</v>
      </c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>
        <f t="shared" si="37"/>
        <v>0</v>
      </c>
      <c r="AE183" s="31"/>
      <c r="AF183" s="143"/>
      <c r="AG183" s="144">
        <f t="shared" si="36"/>
        <v>0</v>
      </c>
      <c r="AH183" s="38"/>
      <c r="AI183" s="37">
        <f t="shared" si="38"/>
      </c>
      <c r="AK183" s="28"/>
    </row>
    <row r="184" spans="1:37" ht="18" customHeight="1" hidden="1" outlineLevel="1">
      <c r="A184" s="14">
        <v>498</v>
      </c>
      <c r="B184" s="15" t="s">
        <v>120</v>
      </c>
      <c r="C184" s="29"/>
      <c r="D184" s="30" t="s">
        <v>231</v>
      </c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>
        <f t="shared" si="37"/>
        <v>0</v>
      </c>
      <c r="AE184" s="31"/>
      <c r="AF184" s="143"/>
      <c r="AG184" s="144">
        <f t="shared" si="36"/>
        <v>0</v>
      </c>
      <c r="AH184" s="38"/>
      <c r="AI184" s="37">
        <f t="shared" si="38"/>
      </c>
      <c r="AK184" s="28"/>
    </row>
    <row r="185" spans="1:37" ht="18" customHeight="1" hidden="1" outlineLevel="1">
      <c r="A185" s="14">
        <v>499</v>
      </c>
      <c r="B185" s="15" t="s">
        <v>115</v>
      </c>
      <c r="C185" s="29"/>
      <c r="D185" s="30" t="s">
        <v>231</v>
      </c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>
        <f t="shared" si="37"/>
        <v>0</v>
      </c>
      <c r="AE185" s="31"/>
      <c r="AF185" s="143"/>
      <c r="AG185" s="144">
        <f t="shared" si="36"/>
        <v>0</v>
      </c>
      <c r="AH185" s="38"/>
      <c r="AI185" s="37">
        <f t="shared" si="38"/>
      </c>
      <c r="AK185" s="28"/>
    </row>
    <row r="186" spans="1:37" ht="18" customHeight="1" collapsed="1" thickBot="1">
      <c r="A186" s="14"/>
      <c r="B186" s="15"/>
      <c r="C186" s="29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143"/>
      <c r="AG186" s="144"/>
      <c r="AH186" s="38"/>
      <c r="AI186" s="37"/>
      <c r="AK186" s="28"/>
    </row>
    <row r="187" spans="1:37" ht="18" customHeight="1" thickBot="1">
      <c r="A187" s="10">
        <v>400</v>
      </c>
      <c r="B187" s="11" t="s">
        <v>197</v>
      </c>
      <c r="C187" s="79">
        <f>Ebene2!C40</f>
        <v>75</v>
      </c>
      <c r="D187" s="18" t="s">
        <v>231</v>
      </c>
      <c r="E187" s="18"/>
      <c r="F187" s="18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142">
        <f>AG187/C187</f>
        <v>55</v>
      </c>
      <c r="AG187" s="151">
        <f>AG111+AG118+AG124+AG132+AG141+AG151+AG159+AG170+AG176</f>
        <v>4125</v>
      </c>
      <c r="AH187" s="39"/>
      <c r="AI187" s="4"/>
      <c r="AK187" s="28"/>
    </row>
    <row r="188" spans="1:37" ht="18" customHeight="1" thickBot="1">
      <c r="A188" s="12" t="s">
        <v>23</v>
      </c>
      <c r="B188" s="13" t="s">
        <v>198</v>
      </c>
      <c r="C188" s="80">
        <f>Ebene2!C41</f>
        <v>75</v>
      </c>
      <c r="D188" s="19" t="s">
        <v>231</v>
      </c>
      <c r="E188" s="19"/>
      <c r="F188" s="19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152">
        <f>AG188/C188</f>
        <v>696.4</v>
      </c>
      <c r="AG188" s="153">
        <f>AG109+AG187</f>
        <v>52230</v>
      </c>
      <c r="AH188" s="58"/>
      <c r="AI188" s="4"/>
      <c r="AK188" s="28"/>
    </row>
    <row r="189" spans="32:37" ht="12.75" thickBot="1">
      <c r="AF189" s="154"/>
      <c r="AG189" s="154"/>
      <c r="AK189" s="28"/>
    </row>
    <row r="190" spans="1:35" ht="18" customHeight="1" thickBot="1">
      <c r="A190" s="10">
        <v>500</v>
      </c>
      <c r="B190" s="11" t="s">
        <v>194</v>
      </c>
      <c r="C190" s="70">
        <f>Ebene2!C43</f>
        <v>170</v>
      </c>
      <c r="D190" s="46" t="s">
        <v>113</v>
      </c>
      <c r="E190" s="11"/>
      <c r="F190" s="11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141">
        <f>Ebene2!AF43</f>
        <v>50</v>
      </c>
      <c r="AG190" s="142">
        <f>(C190*AF190)</f>
        <v>8500</v>
      </c>
      <c r="AH190" s="24"/>
      <c r="AI190" s="4"/>
    </row>
    <row r="191" spans="1:35" ht="18" customHeight="1" thickBot="1">
      <c r="A191" s="10">
        <v>600</v>
      </c>
      <c r="B191" s="11" t="s">
        <v>37</v>
      </c>
      <c r="C191" s="70">
        <f>Ebene2!C44</f>
        <v>75</v>
      </c>
      <c r="D191" s="46" t="s">
        <v>179</v>
      </c>
      <c r="E191" s="11"/>
      <c r="F191" s="11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141">
        <f>Ebene2!AF44</f>
        <v>0</v>
      </c>
      <c r="AG191" s="142">
        <f>(C191*AF191)</f>
        <v>0</v>
      </c>
      <c r="AH191" s="24"/>
      <c r="AI191" s="4"/>
    </row>
    <row r="192" spans="1:35" ht="18" customHeight="1" thickBot="1">
      <c r="A192" s="10">
        <v>700</v>
      </c>
      <c r="B192" s="11" t="s">
        <v>38</v>
      </c>
      <c r="C192" s="22"/>
      <c r="D192" s="46" t="s">
        <v>164</v>
      </c>
      <c r="E192" s="46"/>
      <c r="F192" s="46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124">
        <f>Ebene2!AF45</f>
        <v>0.15</v>
      </c>
      <c r="AG192" s="24">
        <f>((AG109+AG187+AG190+AG191)*AF192)</f>
        <v>9109.5</v>
      </c>
      <c r="AH192" s="24"/>
      <c r="AI192" s="4"/>
    </row>
    <row r="193" spans="1:35" ht="18" customHeight="1" thickBot="1">
      <c r="A193" s="12" t="s">
        <v>221</v>
      </c>
      <c r="B193" s="13" t="s">
        <v>112</v>
      </c>
      <c r="C193" s="70">
        <f>Ebene2!C46</f>
        <v>75</v>
      </c>
      <c r="D193" s="81" t="s">
        <v>231</v>
      </c>
      <c r="E193" s="13"/>
      <c r="F193" s="13"/>
      <c r="G193" s="25"/>
      <c r="H193" s="25"/>
      <c r="I193" s="103" t="s">
        <v>244</v>
      </c>
      <c r="J193" s="23" t="s">
        <v>245</v>
      </c>
      <c r="K193" s="23"/>
      <c r="L193" s="23"/>
      <c r="M193" s="104"/>
      <c r="N193" s="23"/>
      <c r="O193" s="166" t="s">
        <v>246</v>
      </c>
      <c r="P193" s="166"/>
      <c r="Q193" s="166"/>
      <c r="R193" s="166"/>
      <c r="S193" s="166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58">
        <f>AG193/C193</f>
        <v>1731.1933333333334</v>
      </c>
      <c r="AG193" s="58">
        <f>SUM(AG20+AG21+AG109+AG187+AG190+AG191+AG192)</f>
        <v>129839.5</v>
      </c>
      <c r="AH193" s="26"/>
      <c r="AI193" s="6"/>
    </row>
    <row r="194" ht="12">
      <c r="AK194" s="28"/>
    </row>
    <row r="195" ht="12">
      <c r="AK195" s="28"/>
    </row>
    <row r="196" ht="12">
      <c r="AK196" s="28"/>
    </row>
    <row r="197" ht="12">
      <c r="AK197" s="28"/>
    </row>
    <row r="198" ht="12">
      <c r="AK198" s="28"/>
    </row>
    <row r="199" ht="12">
      <c r="AK199" s="28"/>
    </row>
    <row r="200" ht="12">
      <c r="AK200" s="28"/>
    </row>
    <row r="201" ht="12">
      <c r="AK201" s="28"/>
    </row>
    <row r="202" ht="12">
      <c r="AK202" s="28"/>
    </row>
    <row r="203" ht="12">
      <c r="AK203" s="28"/>
    </row>
    <row r="204" ht="12">
      <c r="AK204" s="28"/>
    </row>
    <row r="205" ht="12">
      <c r="AK205" s="28"/>
    </row>
    <row r="206" ht="12">
      <c r="AK206" s="28"/>
    </row>
    <row r="207" ht="12">
      <c r="AK207" s="28"/>
    </row>
    <row r="208" ht="12">
      <c r="AK208" s="28"/>
    </row>
    <row r="209" ht="12">
      <c r="AK209" s="28"/>
    </row>
    <row r="210" ht="12">
      <c r="AK210" s="28"/>
    </row>
    <row r="211" ht="12">
      <c r="AK211" s="28"/>
    </row>
    <row r="212" ht="12">
      <c r="AK212" s="28"/>
    </row>
    <row r="213" ht="12">
      <c r="AK213" s="28"/>
    </row>
    <row r="214" ht="12">
      <c r="AK214" s="28"/>
    </row>
    <row r="215" ht="12">
      <c r="AK215" s="28"/>
    </row>
    <row r="216" ht="12">
      <c r="AK216" s="28"/>
    </row>
    <row r="217" ht="12">
      <c r="AK217" s="28"/>
    </row>
    <row r="218" ht="12">
      <c r="AK218" s="28"/>
    </row>
    <row r="219" ht="12">
      <c r="AK219" s="28"/>
    </row>
    <row r="220" ht="12">
      <c r="AK220" s="28"/>
    </row>
    <row r="221" ht="12">
      <c r="AK221" s="28"/>
    </row>
    <row r="222" ht="12">
      <c r="AK222" s="28"/>
    </row>
    <row r="223" ht="12">
      <c r="AK223" s="28"/>
    </row>
    <row r="224" ht="12">
      <c r="AK224" s="28"/>
    </row>
    <row r="225" ht="12">
      <c r="AK225" s="28"/>
    </row>
    <row r="226" ht="12">
      <c r="AK226" s="28"/>
    </row>
    <row r="227" ht="12">
      <c r="AK227" s="28"/>
    </row>
    <row r="228" ht="12">
      <c r="AK228" s="28"/>
    </row>
    <row r="229" ht="12">
      <c r="AK229" s="28"/>
    </row>
    <row r="230" ht="12">
      <c r="AK230" s="28"/>
    </row>
    <row r="231" ht="12">
      <c r="AK231" s="28"/>
    </row>
    <row r="232" ht="12">
      <c r="AK232" s="28"/>
    </row>
    <row r="233" ht="12">
      <c r="AK233" s="28"/>
    </row>
    <row r="234" ht="12">
      <c r="AK234" s="28"/>
    </row>
    <row r="235" ht="12">
      <c r="AK235" s="28"/>
    </row>
    <row r="236" ht="12">
      <c r="AK236" s="28"/>
    </row>
    <row r="237" ht="12">
      <c r="AK237" s="28"/>
    </row>
    <row r="238" ht="12">
      <c r="AK238" s="28"/>
    </row>
    <row r="239" ht="12">
      <c r="AK239" s="28"/>
    </row>
    <row r="240" ht="12">
      <c r="AK240" s="28"/>
    </row>
    <row r="241" ht="12">
      <c r="AK241" s="28"/>
    </row>
    <row r="242" ht="12">
      <c r="AK242" s="28"/>
    </row>
    <row r="243" ht="12">
      <c r="AK243" s="28"/>
    </row>
    <row r="244" ht="12">
      <c r="AK244" s="28"/>
    </row>
    <row r="245" ht="12">
      <c r="AK245" s="28"/>
    </row>
    <row r="246" ht="12">
      <c r="AK246" s="28"/>
    </row>
    <row r="247" ht="12">
      <c r="AK247" s="28"/>
    </row>
    <row r="248" ht="12">
      <c r="AK248" s="28"/>
    </row>
    <row r="249" ht="12">
      <c r="AK249" s="28"/>
    </row>
    <row r="250" ht="12">
      <c r="AK250" s="28"/>
    </row>
    <row r="251" ht="12">
      <c r="AK251" s="28"/>
    </row>
    <row r="252" ht="12">
      <c r="AK252" s="28"/>
    </row>
    <row r="253" ht="12">
      <c r="AK253" s="28"/>
    </row>
    <row r="254" ht="12">
      <c r="AK254" s="28"/>
    </row>
    <row r="255" ht="12">
      <c r="AK255" s="28"/>
    </row>
    <row r="256" ht="12">
      <c r="AK256" s="28"/>
    </row>
    <row r="257" ht="12">
      <c r="AK257" s="28"/>
    </row>
    <row r="258" ht="12">
      <c r="AK258" s="28"/>
    </row>
    <row r="259" ht="12">
      <c r="AK259" s="28"/>
    </row>
    <row r="260" ht="12">
      <c r="AK260" s="28"/>
    </row>
    <row r="261" ht="12">
      <c r="AK261" s="28"/>
    </row>
    <row r="262" ht="12">
      <c r="AK262" s="28"/>
    </row>
    <row r="263" ht="12">
      <c r="AK263" s="28"/>
    </row>
    <row r="264" ht="12">
      <c r="AK264" s="28"/>
    </row>
    <row r="265" ht="12">
      <c r="AK265" s="28"/>
    </row>
    <row r="266" ht="12">
      <c r="AK266" s="28"/>
    </row>
    <row r="267" ht="12">
      <c r="AK267" s="28"/>
    </row>
    <row r="268" ht="12">
      <c r="AK268" s="28"/>
    </row>
    <row r="269" ht="12">
      <c r="AK269" s="28"/>
    </row>
    <row r="270" ht="12">
      <c r="AK270" s="28"/>
    </row>
    <row r="271" ht="12">
      <c r="AK271" s="28"/>
    </row>
    <row r="272" ht="12">
      <c r="AK272" s="28"/>
    </row>
    <row r="273" ht="12">
      <c r="AK273" s="28"/>
    </row>
    <row r="274" ht="12">
      <c r="AK274" s="28"/>
    </row>
    <row r="275" ht="12">
      <c r="AK275" s="28"/>
    </row>
    <row r="276" ht="12">
      <c r="AK276" s="28"/>
    </row>
  </sheetData>
  <sheetProtection/>
  <mergeCells count="17">
    <mergeCell ref="A2:AI3"/>
    <mergeCell ref="AG17:AG18"/>
    <mergeCell ref="AI17:AI18"/>
    <mergeCell ref="A4:B5"/>
    <mergeCell ref="C4:J5"/>
    <mergeCell ref="M4:Y5"/>
    <mergeCell ref="AD4:AG5"/>
    <mergeCell ref="AI4:AI5"/>
    <mergeCell ref="D17:D18"/>
    <mergeCell ref="G17:Y17"/>
    <mergeCell ref="O193:S193"/>
    <mergeCell ref="AD17:AD18"/>
    <mergeCell ref="AF17:AF18"/>
    <mergeCell ref="A6:B6"/>
    <mergeCell ref="A17:A18"/>
    <mergeCell ref="B17:B18"/>
    <mergeCell ref="C17:C18"/>
  </mergeCells>
  <printOptions gridLines="1"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62"/>
  <rowBreaks count="3" manualBreakCount="3">
    <brk id="38" max="255" man="1"/>
    <brk id="55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Department Architektur Bauoekonomie</cp:lastModifiedBy>
  <cp:lastPrinted>2008-06-01T01:11:26Z</cp:lastPrinted>
  <dcterms:created xsi:type="dcterms:W3CDTF">2002-06-10T18:19:04Z</dcterms:created>
  <dcterms:modified xsi:type="dcterms:W3CDTF">2012-06-03T22:30:56Z</dcterms:modified>
  <cp:category/>
  <cp:version/>
  <cp:contentType/>
  <cp:contentStatus/>
</cp:coreProperties>
</file>